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6E77C5E5-6ECC-467D-80BC-F19E248E6E23}" xr6:coauthVersionLast="47" xr6:coauthVersionMax="47" xr10:uidLastSave="{00000000-0000-0000-0000-000000000000}"/>
  <bookViews>
    <workbookView xWindow="-120" yWindow="-120" windowWidth="29040" windowHeight="15840" tabRatio="831" activeTab="10" xr2:uid="{00000000-000D-0000-FFFF-FFFF00000000}"/>
  </bookViews>
  <sheets>
    <sheet name="MI UBICACIÓN" sheetId="7" r:id="rId1"/>
    <sheet name="MI NEGOCIO" sheetId="9" r:id="rId2"/>
    <sheet name="ING Y GTOS MENSUALES (2)" sheetId="15" state="hidden" r:id="rId3"/>
    <sheet name="MI LISTA DE PRECIOS" sheetId="14" r:id="rId4"/>
    <sheet name="ANÁLISIS € MENSUAL" sheetId="6" r:id="rId5"/>
    <sheet name="INGRESOS DIARIOS" sheetId="4" r:id="rId6"/>
    <sheet name="BALANCE MENSUAL" sheetId="13" r:id="rId7"/>
    <sheet name="AUX" sheetId="11" state="hidden" r:id="rId8"/>
    <sheet name="MIS PRECIOS DE VTA. PDTO." sheetId="16" r:id="rId9"/>
    <sheet name="COSTE PDTO.  TTO." sheetId="18" r:id="rId10"/>
    <sheet name="NO TOCAR" sheetId="17" r:id="rId11"/>
  </sheets>
  <calcPr calcId="191029"/>
</workbook>
</file>

<file path=xl/calcChain.xml><?xml version="1.0" encoding="utf-8"?>
<calcChain xmlns="http://schemas.openxmlformats.org/spreadsheetml/2006/main">
  <c r="F45" i="18" l="1"/>
  <c r="F46" i="18"/>
  <c r="F47" i="18"/>
  <c r="F48" i="18"/>
  <c r="F44" i="18"/>
  <c r="D45" i="18"/>
  <c r="D46" i="18"/>
  <c r="D47" i="18"/>
  <c r="D48" i="18"/>
  <c r="D44" i="18"/>
  <c r="Q130" i="4"/>
  <c r="H12" i="9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C12" i="7"/>
  <c r="Q129" i="4"/>
  <c r="Q100" i="4"/>
  <c r="Q71" i="4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G74" i="17"/>
  <c r="F74" i="17"/>
  <c r="E74" i="17"/>
  <c r="D74" i="17"/>
  <c r="C74" i="17"/>
  <c r="A74" i="17"/>
  <c r="B74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G56" i="17"/>
  <c r="F56" i="17"/>
  <c r="E56" i="17"/>
  <c r="D56" i="17"/>
  <c r="C56" i="17"/>
  <c r="B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56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G39" i="17"/>
  <c r="F39" i="17"/>
  <c r="E39" i="17"/>
  <c r="D39" i="17"/>
  <c r="C39" i="17"/>
  <c r="B39" i="17"/>
  <c r="G38" i="17"/>
  <c r="F38" i="17"/>
  <c r="E38" i="17"/>
  <c r="D38" i="17"/>
  <c r="C38" i="17"/>
  <c r="B38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G20" i="17"/>
  <c r="F20" i="17"/>
  <c r="E20" i="17"/>
  <c r="D20" i="17"/>
  <c r="C20" i="17"/>
  <c r="B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20" i="17"/>
  <c r="Q99" i="4"/>
  <c r="Q128" i="4"/>
  <c r="Q70" i="4"/>
  <c r="Q42" i="4"/>
  <c r="Q41" i="4"/>
  <c r="D5" i="18"/>
  <c r="D6" i="18"/>
  <c r="D7" i="18"/>
  <c r="D8" i="18"/>
  <c r="D9" i="18"/>
  <c r="D10" i="18"/>
  <c r="D11" i="18"/>
  <c r="F11" i="18" s="1"/>
  <c r="D12" i="18"/>
  <c r="F12" i="18" s="1"/>
  <c r="D13" i="18"/>
  <c r="F13" i="18" s="1"/>
  <c r="D14" i="18"/>
  <c r="F14" i="18" s="1"/>
  <c r="D15" i="18"/>
  <c r="F15" i="18" s="1"/>
  <c r="D4" i="18"/>
  <c r="Q13" i="4"/>
  <c r="Q12" i="4"/>
  <c r="E71" i="17" l="1"/>
  <c r="B89" i="17"/>
  <c r="C89" i="17"/>
  <c r="D89" i="17"/>
  <c r="E89" i="17"/>
  <c r="F89" i="17"/>
  <c r="G89" i="17"/>
  <c r="A89" i="17"/>
  <c r="G71" i="17"/>
  <c r="F71" i="17"/>
  <c r="D71" i="17"/>
  <c r="C71" i="17"/>
  <c r="B71" i="17"/>
  <c r="A71" i="17"/>
  <c r="E53" i="17"/>
  <c r="D53" i="17"/>
  <c r="C53" i="17"/>
  <c r="B53" i="17"/>
  <c r="F53" i="17"/>
  <c r="G53" i="17"/>
  <c r="A53" i="17"/>
  <c r="G35" i="17"/>
  <c r="F35" i="17"/>
  <c r="E35" i="17"/>
  <c r="D35" i="17"/>
  <c r="C35" i="17"/>
  <c r="B35" i="17"/>
  <c r="A35" i="17"/>
  <c r="B14" i="13" l="1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13" i="13"/>
  <c r="F59" i="18" l="1"/>
  <c r="F58" i="18"/>
  <c r="F57" i="18"/>
  <c r="F56" i="18"/>
  <c r="F55" i="18"/>
  <c r="D59" i="18"/>
  <c r="D58" i="18"/>
  <c r="D57" i="18"/>
  <c r="D56" i="18"/>
  <c r="D55" i="18"/>
  <c r="F34" i="18" l="1"/>
  <c r="D34" i="18"/>
  <c r="F33" i="18"/>
  <c r="D33" i="18"/>
  <c r="F26" i="18"/>
  <c r="D26" i="18"/>
  <c r="B31" i="18"/>
  <c r="D31" i="18" s="1"/>
  <c r="F23" i="18"/>
  <c r="F24" i="18"/>
  <c r="F25" i="18"/>
  <c r="F22" i="18"/>
  <c r="D23" i="18"/>
  <c r="D24" i="18"/>
  <c r="D25" i="18"/>
  <c r="D22" i="18"/>
  <c r="F28" i="18" l="1"/>
  <c r="F31" i="18" s="1"/>
  <c r="F38" i="18" s="1"/>
  <c r="F9" i="18"/>
  <c r="F7" i="18"/>
  <c r="F6" i="18"/>
  <c r="F5" i="18"/>
  <c r="F4" i="18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B3" i="1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2" i="17"/>
  <c r="G2" i="17"/>
  <c r="F2" i="17"/>
  <c r="E2" i="17"/>
  <c r="D2" i="17"/>
  <c r="C2" i="17"/>
  <c r="A2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S137" i="4"/>
  <c r="S138" i="4"/>
  <c r="S139" i="4"/>
  <c r="S140" i="4"/>
  <c r="S141" i="4"/>
  <c r="R137" i="4"/>
  <c r="R138" i="4"/>
  <c r="R139" i="4"/>
  <c r="R140" i="4"/>
  <c r="R141" i="4"/>
  <c r="R142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33" i="4"/>
  <c r="S110" i="4"/>
  <c r="S111" i="4"/>
  <c r="Q111" i="4" s="1"/>
  <c r="S112" i="4"/>
  <c r="S113" i="4"/>
  <c r="S114" i="4"/>
  <c r="R113" i="4"/>
  <c r="R112" i="4"/>
  <c r="R111" i="4"/>
  <c r="R110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04" i="4"/>
  <c r="R115" i="4"/>
  <c r="S115" i="4"/>
  <c r="S81" i="4"/>
  <c r="S82" i="4"/>
  <c r="S83" i="4"/>
  <c r="S84" i="4"/>
  <c r="S85" i="4"/>
  <c r="R82" i="4"/>
  <c r="R83" i="4"/>
  <c r="R84" i="4"/>
  <c r="R85" i="4"/>
  <c r="R81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75" i="4"/>
  <c r="S52" i="4"/>
  <c r="S53" i="4"/>
  <c r="S54" i="4"/>
  <c r="S55" i="4"/>
  <c r="S56" i="4"/>
  <c r="S57" i="4"/>
  <c r="R53" i="4"/>
  <c r="R54" i="4"/>
  <c r="R55" i="4"/>
  <c r="R56" i="4"/>
  <c r="R52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4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S24" i="4"/>
  <c r="S25" i="4"/>
  <c r="S26" i="4"/>
  <c r="S27" i="4"/>
  <c r="S28" i="4"/>
  <c r="R25" i="4"/>
  <c r="R26" i="4"/>
  <c r="R27" i="4"/>
  <c r="R28" i="4"/>
  <c r="R29" i="4"/>
  <c r="R30" i="4"/>
  <c r="R24" i="4"/>
  <c r="Q101" i="4"/>
  <c r="Q72" i="4"/>
  <c r="Q43" i="4"/>
  <c r="Q14" i="4"/>
  <c r="Q112" i="4" l="1"/>
  <c r="Q138" i="4"/>
  <c r="E21" i="13"/>
  <c r="E20" i="13"/>
  <c r="D22" i="13"/>
  <c r="D20" i="13"/>
  <c r="D21" i="13"/>
  <c r="C7" i="13"/>
  <c r="F36" i="18"/>
  <c r="F37" i="18"/>
  <c r="F10" i="18"/>
  <c r="F8" i="18"/>
  <c r="E17" i="17"/>
  <c r="F17" i="17"/>
  <c r="G17" i="17"/>
  <c r="C17" i="17"/>
  <c r="D17" i="17"/>
  <c r="B17" i="17"/>
  <c r="A17" i="17"/>
  <c r="Q141" i="4"/>
  <c r="Q140" i="4"/>
  <c r="Q139" i="4"/>
  <c r="Q137" i="4"/>
  <c r="Q53" i="4"/>
  <c r="Q113" i="4"/>
  <c r="Q115" i="4"/>
  <c r="Q110" i="4"/>
  <c r="Q54" i="4"/>
  <c r="Q52" i="4"/>
  <c r="Q81" i="4"/>
  <c r="Q83" i="4"/>
  <c r="Q24" i="4"/>
  <c r="Q84" i="4"/>
  <c r="Q85" i="4"/>
  <c r="Q82" i="4"/>
  <c r="Q55" i="4"/>
  <c r="Q56" i="4"/>
  <c r="Q25" i="4"/>
  <c r="Q27" i="4"/>
  <c r="Q26" i="4"/>
  <c r="C21" i="13" l="1"/>
  <c r="G3" i="16"/>
  <c r="H3" i="16" s="1"/>
  <c r="G4" i="16"/>
  <c r="G5" i="16"/>
  <c r="G6" i="16"/>
  <c r="G7" i="16"/>
  <c r="H7" i="16" s="1"/>
  <c r="G8" i="16"/>
  <c r="H8" i="16" s="1"/>
  <c r="G9" i="16"/>
  <c r="H9" i="16" s="1"/>
  <c r="G10" i="16"/>
  <c r="H10" i="16" s="1"/>
  <c r="G11" i="16"/>
  <c r="H11" i="16" s="1"/>
  <c r="G12" i="16"/>
  <c r="G13" i="16"/>
  <c r="H13" i="16" s="1"/>
  <c r="G14" i="16"/>
  <c r="E3" i="16"/>
  <c r="E4" i="16"/>
  <c r="E5" i="16"/>
  <c r="E6" i="16"/>
  <c r="E7" i="16"/>
  <c r="E8" i="16"/>
  <c r="E9" i="16"/>
  <c r="E10" i="16"/>
  <c r="E11" i="16"/>
  <c r="E12" i="16"/>
  <c r="E13" i="16"/>
  <c r="E14" i="16"/>
  <c r="G2" i="16"/>
  <c r="E2" i="16"/>
  <c r="I14" i="16" l="1"/>
  <c r="J14" i="16" s="1"/>
  <c r="I6" i="16"/>
  <c r="J6" i="16" s="1"/>
  <c r="H6" i="16"/>
  <c r="I13" i="16"/>
  <c r="J13" i="16" s="1"/>
  <c r="I5" i="16"/>
  <c r="J5" i="16" s="1"/>
  <c r="H5" i="16"/>
  <c r="I8" i="16"/>
  <c r="J8" i="16" s="1"/>
  <c r="I12" i="16"/>
  <c r="J12" i="16" s="1"/>
  <c r="I4" i="16"/>
  <c r="J4" i="16" s="1"/>
  <c r="I11" i="16"/>
  <c r="J11" i="16" s="1"/>
  <c r="I7" i="16"/>
  <c r="J7" i="16" s="1"/>
  <c r="I10" i="16"/>
  <c r="J10" i="16" s="1"/>
  <c r="H14" i="16"/>
  <c r="I9" i="16"/>
  <c r="J9" i="16" s="1"/>
  <c r="I2" i="16"/>
  <c r="J2" i="16" s="1"/>
  <c r="H12" i="16"/>
  <c r="I3" i="16"/>
  <c r="J3" i="16" s="1"/>
  <c r="H4" i="16"/>
  <c r="H2" i="16"/>
  <c r="H6" i="9"/>
  <c r="H7" i="9"/>
  <c r="H8" i="9"/>
  <c r="H9" i="9"/>
  <c r="H10" i="9"/>
  <c r="H5" i="9"/>
  <c r="D3" i="6" l="1"/>
  <c r="D20" i="6" s="1"/>
  <c r="G37" i="15"/>
  <c r="H37" i="15" s="1"/>
  <c r="D31" i="15"/>
  <c r="G24" i="15"/>
  <c r="H24" i="15" s="1"/>
  <c r="D17" i="15"/>
  <c r="D27" i="15" s="1"/>
  <c r="G27" i="15" s="1"/>
  <c r="I24" i="15" s="1"/>
  <c r="D13" i="15"/>
  <c r="G13" i="15" s="1"/>
  <c r="I10" i="15" s="1"/>
  <c r="G10" i="15"/>
  <c r="H10" i="15" s="1"/>
  <c r="E3" i="15"/>
  <c r="E13" i="15" s="1"/>
  <c r="H13" i="15" l="1"/>
  <c r="D48" i="15"/>
  <c r="E31" i="15"/>
  <c r="E40" i="15" s="1"/>
  <c r="H40" i="15" s="1"/>
  <c r="D40" i="15"/>
  <c r="G40" i="15" s="1"/>
  <c r="I37" i="15" s="1"/>
  <c r="D47" i="15" s="1"/>
  <c r="E17" i="15"/>
  <c r="E27" i="15" s="1"/>
  <c r="H27" i="15" s="1"/>
  <c r="E6" i="14"/>
  <c r="D6" i="14"/>
  <c r="D46" i="15" l="1"/>
  <c r="D50" i="15" s="1"/>
  <c r="O149" i="4"/>
  <c r="M149" i="4"/>
  <c r="K149" i="4"/>
  <c r="I149" i="4"/>
  <c r="G149" i="4"/>
  <c r="E149" i="4"/>
  <c r="C149" i="4"/>
  <c r="O148" i="4"/>
  <c r="M148" i="4"/>
  <c r="K148" i="4"/>
  <c r="I148" i="4"/>
  <c r="G148" i="4"/>
  <c r="E148" i="4"/>
  <c r="C148" i="4"/>
  <c r="S147" i="4"/>
  <c r="R147" i="4"/>
  <c r="S146" i="4"/>
  <c r="R146" i="4"/>
  <c r="S145" i="4"/>
  <c r="R145" i="4"/>
  <c r="S144" i="4"/>
  <c r="R144" i="4"/>
  <c r="S143" i="4"/>
  <c r="E23" i="13" s="1"/>
  <c r="R143" i="4"/>
  <c r="S142" i="4"/>
  <c r="S136" i="4"/>
  <c r="R136" i="4"/>
  <c r="S135" i="4"/>
  <c r="R135" i="4"/>
  <c r="S134" i="4"/>
  <c r="R134" i="4"/>
  <c r="S133" i="4"/>
  <c r="R133" i="4"/>
  <c r="O120" i="4"/>
  <c r="M120" i="4"/>
  <c r="K120" i="4"/>
  <c r="I120" i="4"/>
  <c r="G120" i="4"/>
  <c r="E120" i="4"/>
  <c r="C120" i="4"/>
  <c r="O119" i="4"/>
  <c r="M119" i="4"/>
  <c r="K119" i="4"/>
  <c r="I119" i="4"/>
  <c r="G119" i="4"/>
  <c r="E119" i="4"/>
  <c r="C119" i="4"/>
  <c r="S118" i="4"/>
  <c r="R118" i="4"/>
  <c r="S117" i="4"/>
  <c r="R117" i="4"/>
  <c r="S116" i="4"/>
  <c r="R116" i="4"/>
  <c r="R114" i="4"/>
  <c r="S109" i="4"/>
  <c r="R109" i="4"/>
  <c r="S108" i="4"/>
  <c r="R108" i="4"/>
  <c r="S107" i="4"/>
  <c r="R107" i="4"/>
  <c r="S106" i="4"/>
  <c r="R106" i="4"/>
  <c r="S105" i="4"/>
  <c r="R105" i="4"/>
  <c r="S104" i="4"/>
  <c r="R104" i="4"/>
  <c r="O91" i="4"/>
  <c r="M91" i="4"/>
  <c r="K91" i="4"/>
  <c r="I91" i="4"/>
  <c r="G91" i="4"/>
  <c r="E91" i="4"/>
  <c r="C91" i="4"/>
  <c r="O90" i="4"/>
  <c r="M90" i="4"/>
  <c r="K90" i="4"/>
  <c r="I90" i="4"/>
  <c r="G90" i="4"/>
  <c r="E90" i="4"/>
  <c r="C90" i="4"/>
  <c r="S89" i="4"/>
  <c r="R89" i="4"/>
  <c r="S88" i="4"/>
  <c r="R88" i="4"/>
  <c r="S87" i="4"/>
  <c r="R87" i="4"/>
  <c r="S86" i="4"/>
  <c r="R86" i="4"/>
  <c r="S80" i="4"/>
  <c r="R80" i="4"/>
  <c r="S79" i="4"/>
  <c r="R79" i="4"/>
  <c r="S78" i="4"/>
  <c r="R78" i="4"/>
  <c r="S77" i="4"/>
  <c r="R77" i="4"/>
  <c r="S76" i="4"/>
  <c r="R76" i="4"/>
  <c r="S75" i="4"/>
  <c r="R75" i="4"/>
  <c r="O62" i="4"/>
  <c r="M62" i="4"/>
  <c r="K62" i="4"/>
  <c r="I62" i="4"/>
  <c r="G62" i="4"/>
  <c r="E62" i="4"/>
  <c r="C62" i="4"/>
  <c r="O61" i="4"/>
  <c r="M61" i="4"/>
  <c r="K61" i="4"/>
  <c r="I61" i="4"/>
  <c r="G61" i="4"/>
  <c r="E61" i="4"/>
  <c r="C61" i="4"/>
  <c r="S60" i="4"/>
  <c r="R60" i="4"/>
  <c r="S59" i="4"/>
  <c r="R59" i="4"/>
  <c r="S58" i="4"/>
  <c r="R58" i="4"/>
  <c r="R57" i="4"/>
  <c r="D24" i="13" s="1"/>
  <c r="S51" i="4"/>
  <c r="R51" i="4"/>
  <c r="S50" i="4"/>
  <c r="R50" i="4"/>
  <c r="S49" i="4"/>
  <c r="R49" i="4"/>
  <c r="S48" i="4"/>
  <c r="R48" i="4"/>
  <c r="S47" i="4"/>
  <c r="R47" i="4"/>
  <c r="S46" i="4"/>
  <c r="R46" i="4"/>
  <c r="R19" i="4"/>
  <c r="R17" i="4"/>
  <c r="S18" i="4"/>
  <c r="S19" i="4"/>
  <c r="S20" i="4"/>
  <c r="S21" i="4"/>
  <c r="S22" i="4"/>
  <c r="S23" i="4"/>
  <c r="E19" i="13" s="1"/>
  <c r="S29" i="4"/>
  <c r="S30" i="4"/>
  <c r="S31" i="4"/>
  <c r="S17" i="4"/>
  <c r="C33" i="4"/>
  <c r="C32" i="4"/>
  <c r="E24" i="13" l="1"/>
  <c r="Q145" i="4"/>
  <c r="Q144" i="4"/>
  <c r="C123" i="4"/>
  <c r="C94" i="4"/>
  <c r="C65" i="4"/>
  <c r="C36" i="4"/>
  <c r="Q142" i="4"/>
  <c r="E22" i="13"/>
  <c r="C22" i="13" s="1"/>
  <c r="D25" i="13"/>
  <c r="Q114" i="4"/>
  <c r="D23" i="13"/>
  <c r="C23" i="13" s="1"/>
  <c r="E27" i="13"/>
  <c r="D26" i="13"/>
  <c r="E14" i="13"/>
  <c r="E26" i="13"/>
  <c r="D15" i="13"/>
  <c r="E17" i="13"/>
  <c r="E15" i="13"/>
  <c r="E18" i="13"/>
  <c r="E25" i="13"/>
  <c r="E16" i="13"/>
  <c r="Q135" i="4"/>
  <c r="Q107" i="4"/>
  <c r="Q87" i="4"/>
  <c r="Q109" i="4"/>
  <c r="Q117" i="4"/>
  <c r="Q86" i="4"/>
  <c r="Q106" i="4"/>
  <c r="Q76" i="4"/>
  <c r="Q80" i="4"/>
  <c r="Q116" i="4"/>
  <c r="C9" i="13"/>
  <c r="Q75" i="4"/>
  <c r="Q79" i="4"/>
  <c r="Q143" i="4"/>
  <c r="Q88" i="4"/>
  <c r="Q136" i="4"/>
  <c r="Q78" i="4"/>
  <c r="Q60" i="4"/>
  <c r="C35" i="4"/>
  <c r="Q49" i="4"/>
  <c r="Q57" i="4"/>
  <c r="C93" i="4"/>
  <c r="Q146" i="4"/>
  <c r="Q50" i="4"/>
  <c r="Q147" i="4"/>
  <c r="Q134" i="4"/>
  <c r="C122" i="4"/>
  <c r="Q51" i="4"/>
  <c r="Q77" i="4"/>
  <c r="Q89" i="4"/>
  <c r="Q59" i="4"/>
  <c r="C64" i="4"/>
  <c r="Q105" i="4"/>
  <c r="Q108" i="4"/>
  <c r="Q118" i="4"/>
  <c r="Q133" i="4"/>
  <c r="Q104" i="4"/>
  <c r="Q58" i="4"/>
  <c r="E13" i="13"/>
  <c r="Q48" i="4"/>
  <c r="Q46" i="4"/>
  <c r="D13" i="13"/>
  <c r="Q47" i="4"/>
  <c r="Q17" i="4"/>
  <c r="C15" i="13" l="1"/>
  <c r="C13" i="13"/>
  <c r="L3" i="11"/>
  <c r="O33" i="4"/>
  <c r="C8" i="13"/>
  <c r="C21" i="9"/>
  <c r="K5" i="9"/>
  <c r="D10" i="6" l="1"/>
  <c r="K10" i="9"/>
  <c r="K7" i="9"/>
  <c r="K9" i="9" s="1"/>
  <c r="O32" i="4"/>
  <c r="D9" i="6" l="1"/>
  <c r="E19" i="6" s="1"/>
  <c r="C14" i="7" l="1"/>
  <c r="H13" i="7" s="1"/>
  <c r="C13" i="7"/>
  <c r="H12" i="7" s="1"/>
  <c r="D9" i="7"/>
  <c r="D8" i="7"/>
  <c r="D7" i="7"/>
  <c r="D6" i="7"/>
  <c r="D5" i="7"/>
  <c r="D13" i="6"/>
  <c r="M33" i="4"/>
  <c r="K33" i="4"/>
  <c r="I33" i="4"/>
  <c r="G33" i="4"/>
  <c r="E33" i="4"/>
  <c r="K12" i="9" l="1"/>
  <c r="L12" i="9" s="1"/>
  <c r="C7" i="4"/>
  <c r="C5" i="13" s="1"/>
  <c r="I2" i="14"/>
  <c r="R23" i="4"/>
  <c r="D19" i="13" s="1"/>
  <c r="R31" i="4"/>
  <c r="D27" i="13" s="1"/>
  <c r="R18" i="4"/>
  <c r="D14" i="13" s="1"/>
  <c r="R22" i="4"/>
  <c r="D18" i="13" s="1"/>
  <c r="R21" i="4"/>
  <c r="D17" i="13" s="1"/>
  <c r="C17" i="13" s="1"/>
  <c r="R20" i="4"/>
  <c r="D16" i="13" s="1"/>
  <c r="C16" i="13" s="1"/>
  <c r="Q19" i="4"/>
  <c r="K32" i="4"/>
  <c r="M32" i="4"/>
  <c r="G32" i="4"/>
  <c r="E32" i="4"/>
  <c r="I32" i="4"/>
  <c r="E3" i="6"/>
  <c r="E13" i="6" s="1"/>
  <c r="H10" i="14" l="1"/>
  <c r="I10" i="14" s="1"/>
  <c r="J10" i="14" s="1"/>
  <c r="H14" i="14"/>
  <c r="I14" i="14" s="1"/>
  <c r="J14" i="14" s="1"/>
  <c r="H18" i="14"/>
  <c r="I18" i="14" s="1"/>
  <c r="J18" i="14" s="1"/>
  <c r="H8" i="14"/>
  <c r="I8" i="14" s="1"/>
  <c r="J8" i="14" s="1"/>
  <c r="H20" i="14"/>
  <c r="I20" i="14" s="1"/>
  <c r="J20" i="14" s="1"/>
  <c r="H13" i="14"/>
  <c r="I13" i="14" s="1"/>
  <c r="J13" i="14" s="1"/>
  <c r="H7" i="14"/>
  <c r="I7" i="14" s="1"/>
  <c r="J7" i="14" s="1"/>
  <c r="H11" i="14"/>
  <c r="I11" i="14" s="1"/>
  <c r="J11" i="14" s="1"/>
  <c r="H15" i="14"/>
  <c r="I15" i="14" s="1"/>
  <c r="J15" i="14" s="1"/>
  <c r="H19" i="14"/>
  <c r="I19" i="14" s="1"/>
  <c r="J19" i="14" s="1"/>
  <c r="H12" i="14"/>
  <c r="I12" i="14" s="1"/>
  <c r="J12" i="14" s="1"/>
  <c r="H16" i="14"/>
  <c r="I16" i="14" s="1"/>
  <c r="J16" i="14" s="1"/>
  <c r="H9" i="14"/>
  <c r="I9" i="14" s="1"/>
  <c r="J9" i="14" s="1"/>
  <c r="H17" i="14"/>
  <c r="I17" i="14" s="1"/>
  <c r="J17" i="14" s="1"/>
  <c r="Q31" i="4"/>
  <c r="C27" i="13"/>
  <c r="Q23" i="4"/>
  <c r="H6" i="14"/>
  <c r="I6" i="14" s="1"/>
  <c r="J6" i="14" s="1"/>
  <c r="Q29" i="4"/>
  <c r="C25" i="13"/>
  <c r="Q21" i="4"/>
  <c r="C19" i="13"/>
  <c r="Q30" i="4"/>
  <c r="C26" i="13"/>
  <c r="Q28" i="4"/>
  <c r="C24" i="13"/>
  <c r="Q22" i="4"/>
  <c r="C20" i="13"/>
  <c r="Q20" i="4"/>
  <c r="C18" i="13"/>
  <c r="Q18" i="4"/>
  <c r="C14" i="13"/>
  <c r="C6" i="4"/>
  <c r="C4" i="13" s="1"/>
  <c r="H14" i="7"/>
  <c r="C6" i="13" l="1"/>
  <c r="H2" i="6"/>
  <c r="G10" i="6" s="1"/>
  <c r="K13" i="9" s="1"/>
  <c r="K14" i="9" s="1"/>
  <c r="H10" i="6" l="1"/>
  <c r="H13" i="6" s="1"/>
  <c r="D18" i="6" s="1"/>
  <c r="G13" i="6"/>
  <c r="I10" i="6" s="1"/>
  <c r="D19" i="6" s="1"/>
  <c r="D22" i="6" l="1"/>
</calcChain>
</file>

<file path=xl/sharedStrings.xml><?xml version="1.0" encoding="utf-8"?>
<sst xmlns="http://schemas.openxmlformats.org/spreadsheetml/2006/main" count="471" uniqueCount="187">
  <si>
    <t>FECHA</t>
  </si>
  <si>
    <t>IMPORTE</t>
  </si>
  <si>
    <t>CONCEPTO GASTO</t>
  </si>
  <si>
    <t>IVA 21%</t>
  </si>
  <si>
    <t>AQUILER LOCAL</t>
  </si>
  <si>
    <t>AUTÓNOMOS</t>
  </si>
  <si>
    <t>B. IMPONIBLE</t>
  </si>
  <si>
    <t>IVA</t>
  </si>
  <si>
    <t>RETENCION 19% IRPF</t>
  </si>
  <si>
    <t>TOTAL IMPUESTOS</t>
  </si>
  <si>
    <t>IRPF</t>
  </si>
  <si>
    <t>RET. LOCAL</t>
  </si>
  <si>
    <t>TOTAL A INGRESAR</t>
  </si>
  <si>
    <t>CAJA:</t>
  </si>
  <si>
    <t xml:space="preserve">TOTAL GASTOS </t>
  </si>
  <si>
    <t xml:space="preserve">INGRESOS MES </t>
  </si>
  <si>
    <t>SUMINISTRO ELÉCTRICO</t>
  </si>
  <si>
    <t>TELEFONÍA + INTERNET</t>
  </si>
  <si>
    <t>GESTORÍA</t>
  </si>
  <si>
    <t>PROVEEDOR</t>
  </si>
  <si>
    <t>SUELDOS Y SALARIOS</t>
  </si>
  <si>
    <t>GASTOS ANUALES</t>
  </si>
  <si>
    <t>FECHA:</t>
  </si>
  <si>
    <t>LUNES</t>
  </si>
  <si>
    <t>MARTES</t>
  </si>
  <si>
    <t>MIÉRCOLES</t>
  </si>
  <si>
    <t>JUEVES</t>
  </si>
  <si>
    <t>VIERNES</t>
  </si>
  <si>
    <t>SÁBADO</t>
  </si>
  <si>
    <t>CANTIDAD</t>
  </si>
  <si>
    <t>CLIENTES TOTALES:</t>
  </si>
  <si>
    <t>CLIENTE NUEVO:</t>
  </si>
  <si>
    <t>SERVICIO A REALIZAR</t>
  </si>
  <si>
    <t>PRECIO</t>
  </si>
  <si>
    <t>VISIÓN GLOBAL DEL NEGOCIO</t>
  </si>
  <si>
    <t>UBICACIÓN</t>
  </si>
  <si>
    <t>(Indica tu ubicación)</t>
  </si>
  <si>
    <t>Nº ESTABLECIMIENTOS</t>
  </si>
  <si>
    <t>POBLACIÓN TOTAL</t>
  </si>
  <si>
    <t>HABITANTES</t>
  </si>
  <si>
    <t>FRECUENCIA MUJERES</t>
  </si>
  <si>
    <t>HOMBRES</t>
  </si>
  <si>
    <t>FRECUENCIA HOMBRES</t>
  </si>
  <si>
    <t>MUJERES</t>
  </si>
  <si>
    <t>TICKET MEDIO MUJER</t>
  </si>
  <si>
    <t>MENOS 18 AÑOS</t>
  </si>
  <si>
    <t>TICKET MEDIO HOMBRE</t>
  </si>
  <si>
    <t>ENTRE 18 - 65 AÑOS</t>
  </si>
  <si>
    <t>Nº EMPLEADOS</t>
  </si>
  <si>
    <t>MAYORES 65 AÑOS</t>
  </si>
  <si>
    <t>POBL. TOTAL / ESTABL.</t>
  </si>
  <si>
    <t>ESTIMACIÓN ING. HOMBRES</t>
  </si>
  <si>
    <t>ESTIMACIÓN ING. MUJERES</t>
  </si>
  <si>
    <t>ESTIM. TOTAL ING. / ESTABL.</t>
  </si>
  <si>
    <t>ALQUILER LOCAL</t>
  </si>
  <si>
    <t>SALÓN PILOTO</t>
  </si>
  <si>
    <t>CARACTERÍSTICAS DEL LOCAL</t>
  </si>
  <si>
    <t>HORARIO</t>
  </si>
  <si>
    <t>MAÑANAS</t>
  </si>
  <si>
    <t>TARDES</t>
  </si>
  <si>
    <t>TOTAL HORAS</t>
  </si>
  <si>
    <t>ALQUILER</t>
  </si>
  <si>
    <t>TOTAL HORAS SEMANA</t>
  </si>
  <si>
    <t>METROS CUADRADOS</t>
  </si>
  <si>
    <t>Nº TOCADORES</t>
  </si>
  <si>
    <t>MEDIA HORAS / DÍA</t>
  </si>
  <si>
    <t>Nº ESTANCIAS</t>
  </si>
  <si>
    <t>ALMACÉN</t>
  </si>
  <si>
    <t>EMPLEADOS</t>
  </si>
  <si>
    <t>DESGLOSE EMPLEADO</t>
  </si>
  <si>
    <t>NÓMINA</t>
  </si>
  <si>
    <t>SEG. SOCIAL TRABAJADOR</t>
  </si>
  <si>
    <t>SEG. SOCIAL EMPRESA</t>
  </si>
  <si>
    <t>PREVENCIÓN RIESGOS</t>
  </si>
  <si>
    <t>COSTE TOTAL EMPLEADO</t>
  </si>
  <si>
    <t>TOTAL HORAS MO / MES</t>
  </si>
  <si>
    <t>TOTALES SEMANALES</t>
  </si>
  <si>
    <t>AUX</t>
  </si>
  <si>
    <t>DOMINGO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</si>
  <si>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</si>
  <si>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</si>
  <si>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</si>
  <si>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</si>
  <si>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</si>
  <si>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</si>
  <si>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</si>
  <si>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</si>
  <si>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</si>
  <si>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</si>
  <si>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</si>
  <si>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</si>
  <si>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</si>
  <si>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</si>
  <si>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ACUMULADO SERVICIO</t>
  </si>
  <si>
    <t>TICKET
 MEDIO</t>
  </si>
  <si>
    <t>Nº SERVICIOS</t>
  </si>
  <si>
    <t>TOTAL SERVICIOS DÍA</t>
  </si>
  <si>
    <t>TOTAL IMPORTE DÍA</t>
  </si>
  <si>
    <t>ACUMULADO SEMANAL</t>
  </si>
  <si>
    <t>SERVICIOS SEMANALES</t>
  </si>
  <si>
    <t>SERVICIOS MENSUALES</t>
  </si>
  <si>
    <t>CLIENTES MENSUALES</t>
  </si>
  <si>
    <t>CLIENTES NUEVOS MENSUALES</t>
  </si>
  <si>
    <t>ACUMULADO MENSUAL</t>
  </si>
  <si>
    <t>TICKET MEDIO MENSUAL</t>
  </si>
  <si>
    <t>TIPO DE SERVICIO</t>
  </si>
  <si>
    <t>BASE
IMPONIBLE</t>
  </si>
  <si>
    <t>MATERIAL</t>
  </si>
  <si>
    <t>REFERENCIA</t>
  </si>
  <si>
    <t>COSTE APLICACIÓN</t>
  </si>
  <si>
    <t>FORMATO ml / gr</t>
  </si>
  <si>
    <t>PRECIO PRODUCTO</t>
  </si>
  <si>
    <t>CANTIDAD APLICACIÓN ml/gr</t>
  </si>
  <si>
    <t>TIEMPO / SERVICIO</t>
  </si>
  <si>
    <t>GF / HORA MES</t>
  </si>
  <si>
    <t>BENEFICIO / PÉRDIDA</t>
  </si>
  <si>
    <t>BIO RESIN</t>
  </si>
  <si>
    <t>TRATAMIENTO BIO RESIN</t>
  </si>
  <si>
    <t>CH. SOFT BALANCE</t>
  </si>
  <si>
    <t>MASK REPARATIVE</t>
  </si>
  <si>
    <t>WATERPROF</t>
  </si>
  <si>
    <t>PRECIO TARIFA</t>
  </si>
  <si>
    <t>FORMATO ml</t>
  </si>
  <si>
    <t>COSTE ml</t>
  </si>
  <si>
    <t>APLICACIONES</t>
  </si>
  <si>
    <t>COSTE POR APLICACIÓN</t>
  </si>
  <si>
    <t>TOTAL COSTE APLICACIÓN</t>
  </si>
  <si>
    <t>MG COM</t>
  </si>
  <si>
    <t>Horas / Mes</t>
  </si>
  <si>
    <t>Bº / HORA AUTÓNOMO</t>
  </si>
  <si>
    <t>SUELDOS Y SALARIOS - AUTÓNOMO</t>
  </si>
  <si>
    <t>NOMBRE</t>
  </si>
  <si>
    <t>DESCUENTO</t>
  </si>
  <si>
    <t>PRECIO COMPRA</t>
  </si>
  <si>
    <t>PVP</t>
  </si>
  <si>
    <t>B. IMP / PVP</t>
  </si>
  <si>
    <t>IVA 21% / PVP</t>
  </si>
  <si>
    <t>Bº REAL</t>
  </si>
  <si>
    <t>REF.</t>
  </si>
  <si>
    <t>IRPF / SUELDOS Y SALARIOS</t>
  </si>
  <si>
    <t xml:space="preserve">APLICACIÓN DE AFEITADO </t>
  </si>
  <si>
    <t>AFTER SHAVE 400 ml</t>
  </si>
  <si>
    <t>BEAR OIL Nº 8</t>
  </si>
  <si>
    <t>BEARD BALM Nº 8</t>
  </si>
  <si>
    <t>GEL DE AFEITADO</t>
  </si>
  <si>
    <t>SHAVING CREAM</t>
  </si>
  <si>
    <t>PRECIO DE TARIFA</t>
  </si>
  <si>
    <t>SUELDOS Y SALARIOS - EMPLEADOS</t>
  </si>
  <si>
    <t>Nº HORAS AL DÍA</t>
  </si>
  <si>
    <t>ING. MÍNIMO DIARIO</t>
  </si>
  <si>
    <t>DÍAS LABORALES / SEMANA</t>
  </si>
  <si>
    <t>DÍAS LABORABLES /  MES</t>
  </si>
  <si>
    <t>Nº HORAS MENSUALES</t>
  </si>
  <si>
    <t>COSTE / HORA EMPLEADO</t>
  </si>
  <si>
    <t>COSTE € / ml</t>
  </si>
  <si>
    <t>GRAMOS POR SERVICIO</t>
  </si>
  <si>
    <t>PRECIO € / GRAMO</t>
  </si>
  <si>
    <t>TOTAL SERVICIO</t>
  </si>
  <si>
    <t>BASE IMPONIBLE</t>
  </si>
  <si>
    <t>BENEFICIO / APLICACIÓN</t>
  </si>
  <si>
    <t>SERUM REPARADOR</t>
  </si>
  <si>
    <t>CH. MULTINIVEL REPARADOR</t>
  </si>
  <si>
    <t>MSK. REPARATIVA</t>
  </si>
  <si>
    <t>PROMO REGALO EL CHAMPÚ Y LA MASCARILLA</t>
  </si>
  <si>
    <t>PROMO REGALO EL CHAMPÚ, LA MASCARILLA Y EL SERUM</t>
  </si>
  <si>
    <t>PROMO COMPRA EL CH. Y LA MSK. Y DE REGALO EL SERUM</t>
  </si>
  <si>
    <t>PRECIO VENTA</t>
  </si>
  <si>
    <t>ESCRIBE EL TRATAMIENTO O SERVICIO QUE QUIERES DESGLOSAR</t>
  </si>
  <si>
    <t>Bº REAL OBTENIDO</t>
  </si>
  <si>
    <t>Bº / HORA REAL</t>
  </si>
  <si>
    <t>LEYENDA</t>
  </si>
  <si>
    <t xml:space="preserve">HOMBRES </t>
  </si>
  <si>
    <t>TARIFA HORARIA</t>
  </si>
  <si>
    <t>COSTE DE PRODUCTO / APLICACIÓN - NO INCLUYE MANO DE OBRA -</t>
  </si>
  <si>
    <t>PRIMERA SEMANA</t>
  </si>
  <si>
    <t>SEGUNDA SEMANA</t>
  </si>
  <si>
    <t>TERCERA SEMANA</t>
  </si>
  <si>
    <t>TABLA DE SERVICIOS</t>
  </si>
  <si>
    <t>CUARTA SEMANA</t>
  </si>
  <si>
    <t>QUINTA SEMANA</t>
  </si>
  <si>
    <t>SEMANA 1</t>
  </si>
  <si>
    <t>SEMANA 2</t>
  </si>
  <si>
    <t>SEMANA 3</t>
  </si>
  <si>
    <t>SEMANA 4</t>
  </si>
  <si>
    <t>SEMANA 5</t>
  </si>
  <si>
    <t>NO PUEDES TOCAR ESTA HOJA, PERO PUEDES VER EL LOGO</t>
  </si>
  <si>
    <t>AFEITAR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</si>
</sst>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\ &quot;hombres/local&quot;"/>
    <numFmt numFmtId="167" formatCode="#,##0\ &quot;mujeres/local&quot;"/>
    <numFmt numFmtId="168" formatCode="#,##0.00\ &quot;€/servicio&quot;"/>
    <numFmt numFmtId="169" formatCode="0\ &quot;h&quot;"/>
    <numFmt numFmtId="170" formatCode="_-[$€-2]\ * #,##0.00_-;\-[$€-2]\ * #,##0.00_-;_-[$€-2]\ * &quot;-&quot;??_-;_-@_-"/>
    <numFmt numFmtId="171" formatCode="0.00\ &quot;min&quot;"/>
    <numFmt numFmtId="172" formatCode="0\ &quot;Días&quot;"/>
    <numFmt numFmtId="173" formatCode="0.00\ &quot;h/día&quot;"/>
    <numFmt numFmtId="174" formatCode="0.00\ &quot;€/h&quot;"/>
    <numFmt numFmtId="175" formatCode="0\ &quot;empleados&quot;"/>
    <numFmt numFmtId="176" formatCode="0\ &quot;h/día&quot;"/>
    <numFmt numFmtId="177" formatCode="0\ &quot;Hrs. Semana&quot;"/>
    <numFmt numFmtId="178" formatCode="0.00\ &quot;h*serv.&quot;"/>
    <numFmt numFmtId="179" formatCode="0.00\ &quot;+ iva&quot;"/>
    <numFmt numFmtId="180" formatCode="0\ &quot;Días/Mes&quot;"/>
    <numFmt numFmtId="181" formatCode="0\ &quot;h/m&quot;"/>
    <numFmt numFmtId="182" formatCode="0.00\ &quot;€ IVA Incl&quot;"/>
    <numFmt numFmtId="183" formatCode="0\ &quot;ml&quot;"/>
    <numFmt numFmtId="184" formatCode="0.00\ &quot;€/ml&quot;"/>
    <numFmt numFmtId="185" formatCode="0.000\ &quot;€/ml&quot;"/>
    <numFmt numFmtId="186" formatCode="0.00\ &quot;gr&quot;"/>
    <numFmt numFmtId="187" formatCode="0.00\ &quot;€&quot;\ &quot;IVA Incl.&quot;"/>
    <numFmt numFmtId="188" formatCode="#,##0\ &quot;pers./local&quot;"/>
    <numFmt numFmtId="189" formatCode="0.00\ &quot;m2&quot;"/>
    <numFmt numFmtId="190" formatCode="0\ &quot;tocadores&quot;"/>
    <numFmt numFmtId="191" formatCode="0\ &quot;estanc.&quot;"/>
    <numFmt numFmtId="192" formatCode="0\ &quot;Clientes Totales&quot;"/>
    <numFmt numFmtId="193" formatCode="0\ &quot;Clientes Nuevos&quot;"/>
    <numFmt numFmtId="194" formatCode="0\ &quot;C. TOTALES&quot;"/>
    <numFmt numFmtId="195" formatCode="0\ &quot;C. NUEVOS&quot;"/>
    <numFmt numFmtId="198" formatCode="#,##0\ &quot;Hab.&quot;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3" borderId="5" applyNumberFormat="0" applyAlignment="0" applyProtection="0"/>
  </cellStyleXfs>
  <cellXfs count="171">
    <xf numFmtId="0" fontId="0" fillId="0" borderId="0" xfId="0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/>
    <xf numFmtId="14" fontId="0" fillId="0" borderId="0" xfId="0" applyNumberFormat="1"/>
    <xf numFmtId="0" fontId="16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8" fillId="4" borderId="4" xfId="0" applyFont="1" applyFill="1" applyBorder="1" applyAlignment="1">
      <alignment horizontal="right" vertical="center"/>
    </xf>
    <xf numFmtId="0" fontId="6" fillId="2" borderId="5" xfId="3" applyNumberForma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2" borderId="6" xfId="3" applyNumberFormat="1" applyFill="1" applyBorder="1" applyAlignment="1">
      <alignment horizontal="center" vertical="center" wrapText="1"/>
    </xf>
    <xf numFmtId="0" fontId="6" fillId="2" borderId="9" xfId="3" applyNumberForma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5" fontId="0" fillId="4" borderId="11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65" fontId="1" fillId="5" borderId="11" xfId="0" applyNumberFormat="1" applyFont="1" applyFill="1" applyBorder="1" applyAlignment="1">
      <alignment horizontal="center" vertical="center"/>
    </xf>
    <xf numFmtId="0" fontId="20" fillId="2" borderId="4" xfId="3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170" fontId="16" fillId="0" borderId="4" xfId="0" applyNumberFormat="1" applyFont="1" applyBorder="1" applyAlignment="1">
      <alignment horizontal="center" vertical="center"/>
    </xf>
    <xf numFmtId="168" fontId="16" fillId="0" borderId="4" xfId="0" applyNumberFormat="1" applyFont="1" applyBorder="1" applyAlignment="1">
      <alignment horizontal="center" vertical="center"/>
    </xf>
    <xf numFmtId="0" fontId="0" fillId="5" borderId="0" xfId="0" applyFill="1"/>
    <xf numFmtId="0" fontId="21" fillId="2" borderId="4" xfId="3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0" xfId="0" applyFont="1"/>
    <xf numFmtId="0" fontId="21" fillId="2" borderId="12" xfId="3" applyNumberFormat="1" applyFont="1" applyFill="1" applyBorder="1" applyAlignment="1">
      <alignment horizontal="center" vertical="center" wrapText="1"/>
    </xf>
    <xf numFmtId="0" fontId="21" fillId="2" borderId="6" xfId="3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right" vertical="center"/>
    </xf>
    <xf numFmtId="165" fontId="16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165" fontId="16" fillId="0" borderId="1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4" fontId="0" fillId="0" borderId="0" xfId="2" applyFont="1"/>
    <xf numFmtId="0" fontId="1" fillId="0" borderId="0" xfId="0" applyFont="1"/>
    <xf numFmtId="171" fontId="0" fillId="0" borderId="4" xfId="0" applyNumberFormat="1" applyBorder="1" applyAlignment="1">
      <alignment horizontal="center" vertical="center"/>
    </xf>
    <xf numFmtId="165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9" fontId="0" fillId="0" borderId="4" xfId="0" applyNumberFormat="1" applyBorder="1" applyAlignment="1">
      <alignment horizontal="center" vertical="center"/>
    </xf>
    <xf numFmtId="172" fontId="0" fillId="0" borderId="4" xfId="0" applyNumberFormat="1" applyBorder="1" applyAlignment="1">
      <alignment horizontal="center" vertical="center"/>
    </xf>
    <xf numFmtId="173" fontId="0" fillId="0" borderId="4" xfId="0" applyNumberFormat="1" applyBorder="1" applyAlignment="1">
      <alignment horizontal="center" vertical="center"/>
    </xf>
    <xf numFmtId="174" fontId="0" fillId="0" borderId="4" xfId="0" applyNumberFormat="1" applyBorder="1" applyAlignment="1">
      <alignment horizontal="center" vertical="center"/>
    </xf>
    <xf numFmtId="0" fontId="20" fillId="2" borderId="8" xfId="3" applyNumberFormat="1" applyFont="1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78" fontId="0" fillId="0" borderId="0" xfId="0" applyNumberFormat="1"/>
    <xf numFmtId="178" fontId="1" fillId="0" borderId="0" xfId="0" applyNumberFormat="1" applyFont="1"/>
    <xf numFmtId="179" fontId="0" fillId="0" borderId="4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1" fontId="16" fillId="0" borderId="4" xfId="0" applyNumberFormat="1" applyFont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44" fontId="9" fillId="0" borderId="4" xfId="2" applyFont="1" applyBorder="1" applyAlignment="1">
      <alignment horizontal="center" vertical="center"/>
    </xf>
    <xf numFmtId="183" fontId="0" fillId="0" borderId="4" xfId="0" applyNumberFormat="1" applyBorder="1" applyAlignment="1">
      <alignment horizontal="center" vertical="center"/>
    </xf>
    <xf numFmtId="184" fontId="0" fillId="0" borderId="4" xfId="0" applyNumberFormat="1" applyBorder="1" applyAlignment="1">
      <alignment horizontal="center" vertical="center"/>
    </xf>
    <xf numFmtId="185" fontId="0" fillId="0" borderId="4" xfId="0" applyNumberForma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83" fontId="26" fillId="0" borderId="4" xfId="0" applyNumberFormat="1" applyFont="1" applyBorder="1" applyAlignment="1">
      <alignment horizontal="center" vertical="center"/>
    </xf>
    <xf numFmtId="165" fontId="26" fillId="0" borderId="4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86" fontId="1" fillId="0" borderId="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87" fontId="26" fillId="0" borderId="4" xfId="0" applyNumberFormat="1" applyFont="1" applyBorder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0" fontId="22" fillId="5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6" fontId="0" fillId="5" borderId="0" xfId="0" applyNumberFormat="1" applyFill="1" applyAlignment="1">
      <alignment horizontal="center" vertical="center"/>
    </xf>
    <xf numFmtId="6" fontId="0" fillId="5" borderId="0" xfId="0" applyNumberFormat="1" applyFill="1"/>
    <xf numFmtId="0" fontId="8" fillId="5" borderId="0" xfId="0" applyFont="1" applyFill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188" fontId="0" fillId="0" borderId="4" xfId="1" applyNumberFormat="1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167" fontId="0" fillId="0" borderId="4" xfId="1" applyNumberFormat="1" applyFont="1" applyBorder="1" applyAlignment="1">
      <alignment horizontal="center" vertical="center"/>
    </xf>
    <xf numFmtId="6" fontId="0" fillId="0" borderId="4" xfId="0" applyNumberFormat="1" applyBorder="1" applyAlignment="1">
      <alignment horizontal="center" vertical="center"/>
    </xf>
    <xf numFmtId="189" fontId="0" fillId="0" borderId="4" xfId="0" applyNumberFormat="1" applyBorder="1" applyAlignment="1">
      <alignment horizontal="center" vertical="center"/>
    </xf>
    <xf numFmtId="190" fontId="0" fillId="0" borderId="4" xfId="0" applyNumberFormat="1" applyBorder="1" applyAlignment="1">
      <alignment horizontal="center" vertical="center"/>
    </xf>
    <xf numFmtId="191" fontId="0" fillId="0" borderId="4" xfId="0" applyNumberFormat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165" fontId="27" fillId="0" borderId="4" xfId="0" applyNumberFormat="1" applyFont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94" fontId="29" fillId="4" borderId="4" xfId="0" applyNumberFormat="1" applyFont="1" applyFill="1" applyBorder="1" applyAlignment="1">
      <alignment horizontal="center" vertical="center"/>
    </xf>
    <xf numFmtId="195" fontId="29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5" fontId="9" fillId="4" borderId="4" xfId="0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93" fontId="0" fillId="0" borderId="13" xfId="0" applyNumberFormat="1" applyBorder="1" applyAlignment="1">
      <alignment horizontal="center" vertical="center"/>
    </xf>
    <xf numFmtId="193" fontId="0" fillId="0" borderId="7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92" fontId="0" fillId="0" borderId="13" xfId="0" applyNumberFormat="1" applyBorder="1" applyAlignment="1">
      <alignment horizontal="center" vertical="center"/>
    </xf>
    <xf numFmtId="192" fontId="0" fillId="0" borderId="7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3" fontId="1" fillId="6" borderId="4" xfId="0" applyNumberFormat="1" applyFont="1" applyFill="1" applyBorder="1" applyAlignment="1">
      <alignment horizontal="center" vertical="center"/>
    </xf>
    <xf numFmtId="198" fontId="0" fillId="0" borderId="7" xfId="0" applyNumberFormat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</cellXfs>
  <cellStyles count="4">
    <cellStyle name="Celda de comprobación" xfId="3" builtinId="23"/>
    <cellStyle name="Millares" xfId="1" builtinId="3"/>
    <cellStyle name="Moneda" xfId="2" builtinId="4"/>
    <cellStyle name="Normal" xfId="0" builtinId="0"/>
  </cellStyles>
  <dxfs count="2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4014632545931758"/>
          <c:y val="0.19432888597258677"/>
          <c:w val="0.45284711286089241"/>
          <c:h val="0.75474518810148727"/>
        </c:manualLayout>
      </c:layout>
      <c:pieChart>
        <c:varyColors val="1"/>
        <c:ser>
          <c:idx val="8"/>
          <c:order val="4"/>
          <c:tx>
            <c:strRef>
              <c:f>'BALANCE MENSUAL'!$D$12</c:f>
              <c:strCache>
                <c:ptCount val="1"/>
                <c:pt idx="0">
                  <c:v>ACUMULADO SERVICIO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'BALANCE MENSUAL'!$B$13:$B$27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'BALANCE MENSUAL'!$D$13:$D$27</c:f>
              <c:numCache>
                <c:formatCode>#,##0.00\ "€"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3-404D-BB1E-F13EFFF44D9D}"/>
            </c:ext>
          </c:extLst>
        </c:ser>
        <c:ser>
          <c:idx val="10"/>
          <c:order val="5"/>
          <c:tx>
            <c:strRef>
              <c:f>'BALANCE MENSUAL'!$D$12</c:f>
              <c:strCache>
                <c:ptCount val="1"/>
                <c:pt idx="0">
                  <c:v>ACUMULADO SERVICIO</c:v>
                </c:pt>
              </c:strCache>
            </c:strRef>
          </c:tx>
          <c:cat>
            <c:numRef>
              <c:f>'BALANCE MENSUAL'!$B$13:$B$27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'BALANCE MENSUAL'!$D$13:$D$27</c:f>
              <c:numCache>
                <c:formatCode>#,##0.00\ "€"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3-404D-BB1E-F13EFFF44D9D}"/>
            </c:ext>
          </c:extLst>
        </c:ser>
        <c:ser>
          <c:idx val="12"/>
          <c:order val="6"/>
          <c:tx>
            <c:strRef>
              <c:f>'BALANCE MENSUAL'!$D$12</c:f>
              <c:strCache>
                <c:ptCount val="1"/>
                <c:pt idx="0">
                  <c:v>ACUMULADO SERVICIO</c:v>
                </c:pt>
              </c:strCache>
            </c:strRef>
          </c:tx>
          <c:cat>
            <c:numRef>
              <c:f>'BALANCE MENSUAL'!$B$13:$B$27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'BALANCE MENSUAL'!$D$13:$D$27</c:f>
              <c:numCache>
                <c:formatCode>#,##0.00\ "€"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3-404D-BB1E-F13EFFF44D9D}"/>
            </c:ext>
          </c:extLst>
        </c:ser>
        <c:ser>
          <c:idx val="14"/>
          <c:order val="7"/>
          <c:tx>
            <c:strRef>
              <c:f>'BALANCE MENSUAL'!$D$12</c:f>
              <c:strCache>
                <c:ptCount val="1"/>
                <c:pt idx="0">
                  <c:v>ACUMULADO SERVICIO</c:v>
                </c:pt>
              </c:strCache>
            </c:strRef>
          </c:tx>
          <c:cat>
            <c:numRef>
              <c:f>'BALANCE MENSUAL'!$B$13:$B$27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'BALANCE MENSUAL'!$D$13:$D$27</c:f>
              <c:numCache>
                <c:formatCode>#,##0.00\ "€"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23-404D-BB1E-F13EFFF44D9D}"/>
            </c:ext>
          </c:extLst>
        </c:ser>
        <c:ser>
          <c:idx val="4"/>
          <c:order val="2"/>
          <c:tx>
            <c:strRef>
              <c:f>'BALANCE MENSUAL'!$D$12</c:f>
              <c:strCache>
                <c:ptCount val="1"/>
                <c:pt idx="0">
                  <c:v>ACUMULADO SERVICIO</c:v>
                </c:pt>
              </c:strCache>
            </c:strRef>
          </c:tx>
          <c:cat>
            <c:numRef>
              <c:f>'BALANCE MENSUAL'!$B$13:$B$27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'BALANCE MENSUAL'!$D$13:$D$27</c:f>
              <c:numCache>
                <c:formatCode>#,##0.00\ "€"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23-404D-BB1E-F13EFFF44D9D}"/>
            </c:ext>
          </c:extLst>
        </c:ser>
        <c:ser>
          <c:idx val="6"/>
          <c:order val="3"/>
          <c:tx>
            <c:strRef>
              <c:f>'BALANCE MENSUAL'!$D$12</c:f>
              <c:strCache>
                <c:ptCount val="1"/>
                <c:pt idx="0">
                  <c:v>ACUMULADO SERVICIO</c:v>
                </c:pt>
              </c:strCache>
            </c:strRef>
          </c:tx>
          <c:cat>
            <c:numRef>
              <c:f>'BALANCE MENSUAL'!$B$13:$B$27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'BALANCE MENSUAL'!$D$13:$D$27</c:f>
              <c:numCache>
                <c:formatCode>#,##0.00\ "€"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23-404D-BB1E-F13EFFF44D9D}"/>
            </c:ext>
          </c:extLst>
        </c:ser>
        <c:ser>
          <c:idx val="2"/>
          <c:order val="1"/>
          <c:tx>
            <c:strRef>
              <c:f>'BALANCE MENSUAL'!$D$12</c:f>
              <c:strCache>
                <c:ptCount val="1"/>
                <c:pt idx="0">
                  <c:v>ACUMULADO SERVICIO</c:v>
                </c:pt>
              </c:strCache>
            </c:strRef>
          </c:tx>
          <c:cat>
            <c:numRef>
              <c:f>'BALANCE MENSUAL'!$B$13:$B$27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'BALANCE MENSUAL'!$D$13:$D$27</c:f>
              <c:numCache>
                <c:formatCode>#,##0.00\ "€"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23-404D-BB1E-F13EFFF44D9D}"/>
            </c:ext>
          </c:extLst>
        </c:ser>
        <c:ser>
          <c:idx val="0"/>
          <c:order val="0"/>
          <c:tx>
            <c:strRef>
              <c:f>'BALANCE MENSUAL'!$D$12</c:f>
              <c:strCache>
                <c:ptCount val="1"/>
                <c:pt idx="0">
                  <c:v>ACUMULADO SERVICIO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'BALANCE MENSUAL'!$B$13:$B$27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'BALANCE MENSUAL'!$D$13:$D$27</c:f>
              <c:numCache>
                <c:formatCode>#,##0.00\ "€"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23-404D-BB1E-F13EFFF44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'BALANCE MENSUAL'!$E$12</c:f>
              <c:strCache>
                <c:ptCount val="1"/>
                <c:pt idx="0">
                  <c:v>Nº SERVICIOS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'BALANCE MENSUAL'!$B$13:$B$27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'BALANCE MENSUAL'!$E$13:$E$27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C-4CDC-86C6-C4F5CB67613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690563</xdr:colOff>
      <xdr:row>0</xdr:row>
      <xdr:rowOff>254000</xdr:rowOff>
    </xdr:from>
    <xdr:to>
      <xdr:col>10</xdr:col>
      <xdr:colOff>355600</xdr:colOff>
      <xdr:row>4</xdr:row>
      <xdr:rowOff>12700</xdr:rowOff>
    </xdr:to>
    <xdr:pic>
      <xdr:nvPicPr>
        <xdr:cNvPr id="2" name="1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2938" y="254000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676274</xdr:colOff>
      <xdr:row>16</xdr:row>
      <xdr:rowOff>104775</xdr:rowOff>
    </xdr:from>
    <xdr:to>
      <xdr:col>10</xdr:col>
      <xdr:colOff>209549</xdr:colOff>
      <xdr:row>21</xdr:row>
      <xdr:rowOff>85725</xdr:rowOff>
    </xdr:to>
    <xdr:pic>
      <xdr:nvPicPr>
        <xdr:cNvPr id="2" name="1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4" y="5667375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1</xdr:row>
      <xdr:rowOff>95250</xdr:rowOff>
    </xdr:from>
    <xdr:to>
      <xdr:col>12</xdr:col>
      <xdr:colOff>352425</xdr:colOff>
      <xdr:row>5</xdr:row>
      <xdr:rowOff>333375</xdr:rowOff>
    </xdr:to>
    <xdr:pic>
      <xdr:nvPicPr>
        <xdr:cNvPr id="2" name="1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5" y="285750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158750</xdr:colOff>
      <xdr:row>1</xdr:row>
      <xdr:rowOff>23812</xdr:rowOff>
    </xdr:from>
    <xdr:to>
      <xdr:col>10</xdr:col>
      <xdr:colOff>720725</xdr:colOff>
      <xdr:row>5</xdr:row>
      <xdr:rowOff>187325</xdr:rowOff>
    </xdr:to>
    <xdr:pic>
      <xdr:nvPicPr>
        <xdr:cNvPr id="2" name="1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0" y="222250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161925</xdr:colOff>
      <xdr:row>1</xdr:row>
      <xdr:rowOff>228600</xdr:rowOff>
    </xdr:from>
    <xdr:to>
      <xdr:col>16</xdr:col>
      <xdr:colOff>1485900</xdr:colOff>
      <xdr:row>7</xdr:row>
      <xdr:rowOff>19050</xdr:rowOff>
    </xdr:to>
    <xdr:pic>
      <xdr:nvPicPr>
        <xdr:cNvPr id="2" name="1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495300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257175</xdr:colOff>
      <xdr:row>38</xdr:row>
      <xdr:rowOff>171450</xdr:rowOff>
    </xdr:from>
    <xdr:to>
      <xdr:col>18</xdr:col>
      <xdr:colOff>609600</xdr:colOff>
      <xdr:row>42</xdr:row>
      <xdr:rowOff>228600</xdr:rowOff>
    </xdr:to>
    <xdr:pic>
      <xdr:nvPicPr>
        <xdr:cNvPr id="3" name="2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7625" y="9496425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314325</xdr:colOff>
      <xdr:row>67</xdr:row>
      <xdr:rowOff>190500</xdr:rowOff>
    </xdr:from>
    <xdr:to>
      <xdr:col>18</xdr:col>
      <xdr:colOff>666750</xdr:colOff>
      <xdr:row>72</xdr:row>
      <xdr:rowOff>9525</xdr:rowOff>
    </xdr:to>
    <xdr:pic>
      <xdr:nvPicPr>
        <xdr:cNvPr id="4" name="3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4775" y="16764000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342900</xdr:colOff>
      <xdr:row>96</xdr:row>
      <xdr:rowOff>219075</xdr:rowOff>
    </xdr:from>
    <xdr:to>
      <xdr:col>18</xdr:col>
      <xdr:colOff>695325</xdr:colOff>
      <xdr:row>101</xdr:row>
      <xdr:rowOff>38100</xdr:rowOff>
    </xdr:to>
    <xdr:pic>
      <xdr:nvPicPr>
        <xdr:cNvPr id="5" name="4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3350" y="24041100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381000</xdr:colOff>
      <xdr:row>125</xdr:row>
      <xdr:rowOff>180975</xdr:rowOff>
    </xdr:from>
    <xdr:to>
      <xdr:col>18</xdr:col>
      <xdr:colOff>733425</xdr:colOff>
      <xdr:row>130</xdr:row>
      <xdr:rowOff>0</xdr:rowOff>
    </xdr:to>
    <xdr:pic>
      <xdr:nvPicPr>
        <xdr:cNvPr id="6" name="5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1450" y="31251525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14286</xdr:rowOff>
    </xdr:from>
    <xdr:to>
      <xdr:col>18</xdr:col>
      <xdr:colOff>323850</xdr:colOff>
      <xdr:row>18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531017</xdr:colOff>
      <xdr:row>18</xdr:row>
      <xdr:rowOff>85723</xdr:rowOff>
    </xdr:from>
    <xdr:to>
      <xdr:col>18</xdr:col>
      <xdr:colOff>309562</xdr:colOff>
      <xdr:row>42</xdr:row>
      <xdr:rowOff>83344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821532</xdr:colOff>
      <xdr:row>3</xdr:row>
      <xdr:rowOff>202406</xdr:rowOff>
    </xdr:from>
    <xdr:to>
      <xdr:col>4</xdr:col>
      <xdr:colOff>869156</xdr:colOff>
      <xdr:row>8</xdr:row>
      <xdr:rowOff>242887</xdr:rowOff>
    </xdr:to>
    <xdr:pic>
      <xdr:nvPicPr>
        <xdr:cNvPr id="4" name="3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1" y="1095375"/>
          <a:ext cx="1631156" cy="15287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57150</xdr:rowOff>
    </xdr:from>
    <xdr:to>
      <xdr:col>12</xdr:col>
      <xdr:colOff>247650</xdr:colOff>
      <xdr:row>5</xdr:row>
      <xdr:rowOff>19050</xdr:rowOff>
    </xdr:to>
    <xdr:pic>
      <xdr:nvPicPr>
        <xdr:cNvPr id="2" name="1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438150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352425</xdr:rowOff>
    </xdr:from>
    <xdr:to>
      <xdr:col>8</xdr:col>
      <xdr:colOff>247650</xdr:colOff>
      <xdr:row>5</xdr:row>
      <xdr:rowOff>190500</xdr:rowOff>
    </xdr:to>
    <xdr:pic>
      <xdr:nvPicPr>
        <xdr:cNvPr id="2" name="1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352425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5</xdr:row>
      <xdr:rowOff>76200</xdr:rowOff>
    </xdr:from>
    <xdr:to>
      <xdr:col>9</xdr:col>
      <xdr:colOff>371475</xdr:colOff>
      <xdr:row>11</xdr:row>
      <xdr:rowOff>152400</xdr:rowOff>
    </xdr:to>
    <xdr:pic>
      <xdr:nvPicPr>
        <xdr:cNvPr id="2" name="1 Imagen" descr="C:\Users\INTER HAIR LIFE\Desktop\INTER HAIR LIFE EMPRESA\MARKETING\logo inter hair life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028700"/>
          <a:ext cx="1323975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B1:M24"/>
  <sheetViews>
    <sheetView showGridLines="0" zoomScale="120" zoomScaleNormal="120" workbookViewId="0">
      <selection activeCell="C3" sqref="C3"/>
    </sheetView>
  </sheetViews>
  <sheetFormatPr baseColWidth="10" defaultRowHeight="15" x14ac:dyDescent="0.25"/>
  <cols>
    <col min="2" max="2" width="28.42578125" bestFit="1" customWidth="1"/>
    <col min="3" max="3" width="17.5703125" bestFit="1" customWidth="1"/>
    <col min="4" max="4" width="12.5703125" bestFit="1" customWidth="1"/>
    <col min="5" max="5" width="12.28515625" customWidth="1"/>
    <col min="7" max="7" width="27.5703125" bestFit="1" customWidth="1"/>
    <col min="8" max="8" width="30.28515625" bestFit="1" customWidth="1"/>
    <col min="10" max="10" width="13.42578125" customWidth="1"/>
  </cols>
  <sheetData>
    <row r="1" spans="2:13" ht="39.950000000000003" customHeight="1" x14ac:dyDescent="0.25">
      <c r="B1" s="135" t="s">
        <v>34</v>
      </c>
      <c r="C1" s="135"/>
      <c r="D1" s="135"/>
      <c r="E1" s="135"/>
      <c r="F1" s="135"/>
      <c r="G1" s="135"/>
      <c r="H1" s="135"/>
      <c r="I1" s="135"/>
    </row>
    <row r="3" spans="2:13" s="5" customFormat="1" ht="30" customHeight="1" x14ac:dyDescent="0.25">
      <c r="B3" s="14" t="s">
        <v>35</v>
      </c>
      <c r="C3" s="117"/>
      <c r="D3" s="136" t="s">
        <v>36</v>
      </c>
      <c r="E3" s="136"/>
      <c r="G3" s="14" t="s">
        <v>37</v>
      </c>
      <c r="H3" s="166">
        <v>0</v>
      </c>
    </row>
    <row r="4" spans="2:13" s="5" customFormat="1" ht="30" customHeight="1" x14ac:dyDescent="0.25">
      <c r="B4" s="14" t="s">
        <v>38</v>
      </c>
      <c r="C4" s="166">
        <v>0</v>
      </c>
      <c r="D4" s="14" t="s">
        <v>39</v>
      </c>
      <c r="G4" s="14" t="s">
        <v>40</v>
      </c>
      <c r="H4" s="100">
        <v>0</v>
      </c>
    </row>
    <row r="5" spans="2:13" s="5" customFormat="1" ht="30" customHeight="1" x14ac:dyDescent="0.25">
      <c r="B5" s="14" t="s">
        <v>41</v>
      </c>
      <c r="C5" s="101">
        <v>0</v>
      </c>
      <c r="D5" s="167">
        <f>C4*C5</f>
        <v>0</v>
      </c>
      <c r="G5" s="14" t="s">
        <v>42</v>
      </c>
      <c r="H5" s="100">
        <v>0</v>
      </c>
    </row>
    <row r="6" spans="2:13" s="5" customFormat="1" ht="30" customHeight="1" x14ac:dyDescent="0.25">
      <c r="B6" s="14" t="s">
        <v>43</v>
      </c>
      <c r="C6" s="101">
        <v>0</v>
      </c>
      <c r="D6" s="167">
        <f>C4*C6</f>
        <v>0</v>
      </c>
      <c r="G6" s="14" t="s">
        <v>44</v>
      </c>
      <c r="H6" s="95">
        <v>0</v>
      </c>
    </row>
    <row r="7" spans="2:13" s="5" customFormat="1" ht="30" customHeight="1" x14ac:dyDescent="0.25">
      <c r="B7" s="14" t="s">
        <v>45</v>
      </c>
      <c r="C7" s="101">
        <v>0</v>
      </c>
      <c r="D7" s="167">
        <f>C4*C7</f>
        <v>0</v>
      </c>
      <c r="G7" s="14" t="s">
        <v>46</v>
      </c>
      <c r="H7" s="95">
        <v>0</v>
      </c>
    </row>
    <row r="8" spans="2:13" s="5" customFormat="1" ht="30" customHeight="1" x14ac:dyDescent="0.25">
      <c r="B8" s="14" t="s">
        <v>47</v>
      </c>
      <c r="C8" s="101">
        <v>0</v>
      </c>
      <c r="D8" s="167">
        <f>C4*C8</f>
        <v>0</v>
      </c>
      <c r="G8" s="14" t="s">
        <v>48</v>
      </c>
      <c r="H8" s="5">
        <v>0</v>
      </c>
    </row>
    <row r="9" spans="2:13" s="5" customFormat="1" ht="30" customHeight="1" x14ac:dyDescent="0.25">
      <c r="B9" s="14" t="s">
        <v>49</v>
      </c>
      <c r="C9" s="101">
        <v>0</v>
      </c>
      <c r="D9" s="167">
        <f>C4*C9</f>
        <v>0</v>
      </c>
    </row>
    <row r="12" spans="2:13" ht="30" customHeight="1" x14ac:dyDescent="0.25">
      <c r="B12" s="14" t="s">
        <v>50</v>
      </c>
      <c r="C12" s="102">
        <f>IFERROR(C4/H3,0)</f>
        <v>0</v>
      </c>
      <c r="D12" s="137"/>
      <c r="E12" s="137"/>
      <c r="F12" s="137"/>
      <c r="G12" s="14" t="s">
        <v>51</v>
      </c>
      <c r="H12" s="105">
        <f>H7*C13</f>
        <v>0</v>
      </c>
      <c r="I12" s="96"/>
      <c r="J12" s="99"/>
      <c r="K12" s="99"/>
      <c r="L12" s="99"/>
      <c r="M12" s="43"/>
    </row>
    <row r="13" spans="2:13" ht="30" customHeight="1" x14ac:dyDescent="0.25">
      <c r="B13" s="14" t="s">
        <v>171</v>
      </c>
      <c r="C13" s="103">
        <f>C12*C5</f>
        <v>0</v>
      </c>
      <c r="D13" s="100"/>
      <c r="E13" s="62"/>
      <c r="F13" s="62"/>
      <c r="G13" s="14" t="s">
        <v>52</v>
      </c>
      <c r="H13" s="105">
        <f>C14*H6</f>
        <v>0</v>
      </c>
      <c r="I13" s="96"/>
      <c r="J13" s="43"/>
      <c r="K13" s="43"/>
      <c r="L13" s="43"/>
      <c r="M13" s="43"/>
    </row>
    <row r="14" spans="2:13" ht="30" customHeight="1" x14ac:dyDescent="0.25">
      <c r="B14" s="14" t="s">
        <v>43</v>
      </c>
      <c r="C14" s="104">
        <f>C12*C6</f>
        <v>0</v>
      </c>
      <c r="D14" s="100"/>
      <c r="E14" s="62"/>
      <c r="F14" s="62"/>
      <c r="G14" s="14" t="s">
        <v>53</v>
      </c>
      <c r="H14" s="105">
        <f>SUM(H12:H13)</f>
        <v>0</v>
      </c>
      <c r="I14" s="96"/>
      <c r="J14" s="43"/>
      <c r="K14" s="43"/>
      <c r="L14" s="43"/>
      <c r="M14" s="43"/>
    </row>
    <row r="15" spans="2:13" ht="30" customHeight="1" x14ac:dyDescent="0.25">
      <c r="H15" s="93"/>
      <c r="I15" s="97"/>
      <c r="J15" s="43"/>
      <c r="K15" s="43"/>
      <c r="L15" s="43"/>
      <c r="M15" s="43"/>
    </row>
    <row r="16" spans="2:13" ht="30" customHeight="1" x14ac:dyDescent="0.25">
      <c r="H16" s="43"/>
      <c r="I16" s="43"/>
      <c r="J16" s="43"/>
      <c r="K16" s="43"/>
      <c r="L16" s="43"/>
      <c r="M16" s="43"/>
    </row>
    <row r="17" spans="3:13" ht="30" customHeight="1" x14ac:dyDescent="0.25">
      <c r="H17" s="93"/>
      <c r="I17" s="96"/>
      <c r="J17" s="98"/>
      <c r="K17" s="43"/>
      <c r="L17" s="43"/>
      <c r="M17" s="43"/>
    </row>
    <row r="18" spans="3:13" ht="30" customHeight="1" x14ac:dyDescent="0.25">
      <c r="H18" s="93"/>
      <c r="I18" s="96"/>
      <c r="J18" s="98"/>
      <c r="K18" s="43"/>
      <c r="L18" s="43"/>
      <c r="M18" s="43"/>
    </row>
    <row r="19" spans="3:13" ht="30" customHeight="1" x14ac:dyDescent="0.25">
      <c r="H19" s="93"/>
      <c r="I19" s="96"/>
      <c r="J19" s="98"/>
      <c r="K19" s="43"/>
      <c r="L19" s="43"/>
      <c r="M19" s="43"/>
    </row>
    <row r="20" spans="3:13" ht="30" customHeight="1" x14ac:dyDescent="0.25">
      <c r="C20" s="16"/>
      <c r="G20" s="92"/>
      <c r="H20" s="43"/>
      <c r="I20" s="43"/>
      <c r="J20" s="98"/>
      <c r="K20" s="43"/>
      <c r="L20" s="43"/>
      <c r="M20" s="43"/>
    </row>
    <row r="21" spans="3:13" ht="30" customHeight="1" x14ac:dyDescent="0.25">
      <c r="H21" s="93"/>
      <c r="I21" s="96"/>
      <c r="J21" s="96"/>
      <c r="K21" s="43"/>
      <c r="L21" s="43"/>
      <c r="M21" s="43"/>
    </row>
    <row r="22" spans="3:13" ht="30" customHeight="1" x14ac:dyDescent="0.25">
      <c r="H22" s="93"/>
      <c r="I22" s="96"/>
      <c r="J22" s="96"/>
      <c r="K22" s="43"/>
      <c r="L22" s="43"/>
      <c r="M22" s="43"/>
    </row>
    <row r="23" spans="3:13" ht="30" customHeight="1" x14ac:dyDescent="0.25">
      <c r="H23" s="93"/>
      <c r="I23" s="96"/>
      <c r="J23" s="96"/>
      <c r="K23" s="43"/>
      <c r="L23" s="43"/>
      <c r="M23" s="43"/>
    </row>
    <row r="24" spans="3:13" x14ac:dyDescent="0.25">
      <c r="H24" s="43"/>
      <c r="I24" s="43"/>
      <c r="J24" s="43"/>
      <c r="K24" s="43"/>
      <c r="L24" s="43"/>
      <c r="M24" s="43"/>
    </row>
  </sheetData>
  <mergeCells count="3">
    <mergeCell ref="B1:I1"/>
    <mergeCell ref="D3:E3"/>
    <mergeCell ref="D12:F1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9"/>
  <sheetViews>
    <sheetView workbookViewId="0">
      <selection activeCell="C27" sqref="C27"/>
    </sheetView>
  </sheetViews>
  <sheetFormatPr baseColWidth="10" defaultRowHeight="15" x14ac:dyDescent="0.25"/>
  <cols>
    <col min="1" max="1" width="27" bestFit="1" customWidth="1"/>
    <col min="2" max="2" width="17" bestFit="1" customWidth="1"/>
    <col min="3" max="3" width="18" bestFit="1" customWidth="1"/>
    <col min="4" max="4" width="18.5703125" bestFit="1" customWidth="1"/>
    <col min="5" max="5" width="27.28515625" bestFit="1" customWidth="1"/>
    <col min="6" max="6" width="22.28515625" bestFit="1" customWidth="1"/>
    <col min="7" max="7" width="13.85546875" bestFit="1" customWidth="1"/>
  </cols>
  <sheetData>
    <row r="1" spans="1:6" ht="30" customHeight="1" x14ac:dyDescent="0.25">
      <c r="A1" s="162" t="s">
        <v>173</v>
      </c>
      <c r="B1" s="162"/>
      <c r="C1" s="162"/>
      <c r="D1" s="162"/>
      <c r="E1" s="162"/>
      <c r="F1" s="162"/>
    </row>
    <row r="2" spans="1:6" x14ac:dyDescent="0.25">
      <c r="E2" s="55"/>
    </row>
    <row r="3" spans="1:6" ht="24.95" customHeight="1" x14ac:dyDescent="0.25">
      <c r="A3" s="59" t="s">
        <v>108</v>
      </c>
      <c r="B3" s="59" t="s">
        <v>110</v>
      </c>
      <c r="C3" s="59" t="s">
        <v>111</v>
      </c>
      <c r="D3" s="77" t="s">
        <v>154</v>
      </c>
      <c r="E3" s="59" t="s">
        <v>112</v>
      </c>
      <c r="F3" s="59" t="s">
        <v>109</v>
      </c>
    </row>
    <row r="4" spans="1:6" ht="20.100000000000001" customHeight="1" x14ac:dyDescent="0.25">
      <c r="A4" s="131"/>
      <c r="B4" s="78">
        <v>0</v>
      </c>
      <c r="C4" s="13">
        <v>0</v>
      </c>
      <c r="D4" s="80">
        <f>IFERROR(C4/B4,0)</f>
        <v>0</v>
      </c>
      <c r="E4" s="78">
        <v>0</v>
      </c>
      <c r="F4" s="13">
        <f>D4*E4</f>
        <v>0</v>
      </c>
    </row>
    <row r="5" spans="1:6" ht="20.100000000000001" customHeight="1" x14ac:dyDescent="0.25">
      <c r="A5" s="18"/>
      <c r="B5" s="78">
        <v>0</v>
      </c>
      <c r="C5" s="13">
        <v>0</v>
      </c>
      <c r="D5" s="80">
        <f t="shared" ref="D5:D15" si="0">IFERROR(C5/B5,0)</f>
        <v>0</v>
      </c>
      <c r="E5" s="78">
        <v>0</v>
      </c>
      <c r="F5" s="13">
        <f>D5*E5</f>
        <v>0</v>
      </c>
    </row>
    <row r="6" spans="1:6" ht="20.100000000000001" customHeight="1" x14ac:dyDescent="0.25">
      <c r="A6" s="131"/>
      <c r="B6" s="78">
        <v>0</v>
      </c>
      <c r="C6" s="13">
        <v>0</v>
      </c>
      <c r="D6" s="80">
        <f t="shared" si="0"/>
        <v>0</v>
      </c>
      <c r="E6" s="78">
        <v>0</v>
      </c>
      <c r="F6" s="13">
        <f>D6*E6</f>
        <v>0</v>
      </c>
    </row>
    <row r="7" spans="1:6" ht="20.100000000000001" customHeight="1" x14ac:dyDescent="0.25">
      <c r="A7" s="18"/>
      <c r="B7" s="78">
        <v>0</v>
      </c>
      <c r="C7" s="13">
        <v>0</v>
      </c>
      <c r="D7" s="80">
        <f t="shared" si="0"/>
        <v>0</v>
      </c>
      <c r="E7" s="78">
        <v>0</v>
      </c>
      <c r="F7" s="13">
        <f>D7*E7</f>
        <v>0</v>
      </c>
    </row>
    <row r="8" spans="1:6" ht="20.100000000000001" customHeight="1" x14ac:dyDescent="0.25">
      <c r="A8" s="131"/>
      <c r="B8" s="78">
        <v>0</v>
      </c>
      <c r="C8" s="13">
        <v>0</v>
      </c>
      <c r="D8" s="80">
        <f t="shared" si="0"/>
        <v>0</v>
      </c>
      <c r="E8" s="78">
        <v>0</v>
      </c>
      <c r="F8" s="13">
        <f>E8*D8</f>
        <v>0</v>
      </c>
    </row>
    <row r="9" spans="1:6" ht="20.100000000000001" customHeight="1" x14ac:dyDescent="0.25">
      <c r="A9" s="18"/>
      <c r="B9" s="78">
        <v>0</v>
      </c>
      <c r="C9" s="13">
        <v>0</v>
      </c>
      <c r="D9" s="80">
        <f t="shared" si="0"/>
        <v>0</v>
      </c>
      <c r="E9" s="78">
        <v>0</v>
      </c>
      <c r="F9" s="13">
        <f>E9*D9</f>
        <v>0</v>
      </c>
    </row>
    <row r="10" spans="1:6" ht="20.100000000000001" customHeight="1" x14ac:dyDescent="0.25">
      <c r="A10" s="131"/>
      <c r="B10" s="78">
        <v>0</v>
      </c>
      <c r="C10" s="13">
        <v>0</v>
      </c>
      <c r="D10" s="80">
        <f t="shared" si="0"/>
        <v>0</v>
      </c>
      <c r="E10" s="78">
        <v>0</v>
      </c>
      <c r="F10" s="13">
        <f>E10*D10</f>
        <v>0</v>
      </c>
    </row>
    <row r="11" spans="1:6" ht="20.100000000000001" customHeight="1" x14ac:dyDescent="0.25">
      <c r="A11" s="18"/>
      <c r="B11" s="78">
        <v>0</v>
      </c>
      <c r="C11" s="13">
        <v>0</v>
      </c>
      <c r="D11" s="80">
        <f t="shared" si="0"/>
        <v>0</v>
      </c>
      <c r="E11" s="78">
        <v>0</v>
      </c>
      <c r="F11" s="13">
        <f t="shared" ref="F11:F15" si="1">E11*D11</f>
        <v>0</v>
      </c>
    </row>
    <row r="12" spans="1:6" ht="20.100000000000001" customHeight="1" x14ac:dyDescent="0.25">
      <c r="A12" s="131"/>
      <c r="B12" s="78">
        <v>0</v>
      </c>
      <c r="C12" s="13">
        <v>0</v>
      </c>
      <c r="D12" s="80">
        <f t="shared" si="0"/>
        <v>0</v>
      </c>
      <c r="E12" s="78">
        <v>0</v>
      </c>
      <c r="F12" s="13">
        <f t="shared" si="1"/>
        <v>0</v>
      </c>
    </row>
    <row r="13" spans="1:6" ht="20.100000000000001" customHeight="1" x14ac:dyDescent="0.25">
      <c r="A13" s="18"/>
      <c r="B13" s="78">
        <v>0</v>
      </c>
      <c r="C13" s="13">
        <v>0</v>
      </c>
      <c r="D13" s="80">
        <f t="shared" si="0"/>
        <v>0</v>
      </c>
      <c r="E13" s="78">
        <v>0</v>
      </c>
      <c r="F13" s="13">
        <f t="shared" si="1"/>
        <v>0</v>
      </c>
    </row>
    <row r="14" spans="1:6" ht="20.100000000000001" customHeight="1" x14ac:dyDescent="0.25">
      <c r="A14" s="131"/>
      <c r="B14" s="78">
        <v>0</v>
      </c>
      <c r="C14" s="13">
        <v>0</v>
      </c>
      <c r="D14" s="80">
        <f t="shared" si="0"/>
        <v>0</v>
      </c>
      <c r="E14" s="78">
        <v>0</v>
      </c>
      <c r="F14" s="13">
        <f t="shared" si="1"/>
        <v>0</v>
      </c>
    </row>
    <row r="15" spans="1:6" ht="20.100000000000001" customHeight="1" x14ac:dyDescent="0.25">
      <c r="A15" s="18"/>
      <c r="B15" s="78">
        <v>0</v>
      </c>
      <c r="C15" s="13">
        <v>0</v>
      </c>
      <c r="D15" s="80">
        <f t="shared" si="0"/>
        <v>0</v>
      </c>
      <c r="E15" s="78">
        <v>0</v>
      </c>
      <c r="F15" s="13">
        <f t="shared" si="1"/>
        <v>0</v>
      </c>
    </row>
    <row r="19" spans="1:8" ht="30" customHeight="1" x14ac:dyDescent="0.25">
      <c r="A19" s="162" t="s">
        <v>117</v>
      </c>
      <c r="B19" s="162"/>
      <c r="C19" s="162"/>
      <c r="D19" s="162"/>
      <c r="E19" s="162"/>
      <c r="F19" s="162"/>
    </row>
    <row r="20" spans="1:8" x14ac:dyDescent="0.25">
      <c r="A20" s="17"/>
      <c r="B20" s="17"/>
      <c r="C20" s="17"/>
      <c r="D20" s="17"/>
    </row>
    <row r="21" spans="1:8" ht="24.95" customHeight="1" x14ac:dyDescent="0.25">
      <c r="A21" s="59" t="s">
        <v>108</v>
      </c>
      <c r="B21" s="59" t="s">
        <v>122</v>
      </c>
      <c r="C21" s="59" t="s">
        <v>133</v>
      </c>
      <c r="D21" s="59" t="s">
        <v>154</v>
      </c>
      <c r="E21" s="59" t="s">
        <v>124</v>
      </c>
      <c r="F21" s="59" t="s">
        <v>125</v>
      </c>
    </row>
    <row r="22" spans="1:8" ht="24.95" customHeight="1" x14ac:dyDescent="0.25">
      <c r="A22" s="131" t="s">
        <v>118</v>
      </c>
      <c r="B22" s="78">
        <v>500</v>
      </c>
      <c r="C22" s="13">
        <v>18.899999999999999</v>
      </c>
      <c r="D22" s="79">
        <f>C22/B22</f>
        <v>3.78E-2</v>
      </c>
      <c r="E22" s="18">
        <v>16</v>
      </c>
      <c r="F22" s="13">
        <f>C22/E22</f>
        <v>1.1812499999999999</v>
      </c>
    </row>
    <row r="23" spans="1:8" ht="24.95" customHeight="1" x14ac:dyDescent="0.25">
      <c r="A23" s="82" t="s">
        <v>116</v>
      </c>
      <c r="B23" s="83">
        <v>500</v>
      </c>
      <c r="C23" s="84">
        <v>168.83</v>
      </c>
      <c r="D23" s="79">
        <f t="shared" ref="D23:D26" si="2">C23/B23</f>
        <v>0.33766000000000002</v>
      </c>
      <c r="E23" s="82">
        <v>500</v>
      </c>
      <c r="F23" s="13">
        <f t="shared" ref="F23:F25" si="3">C23/E23</f>
        <v>0.33766000000000002</v>
      </c>
    </row>
    <row r="24" spans="1:8" ht="24.95" customHeight="1" x14ac:dyDescent="0.25">
      <c r="A24" s="131" t="s">
        <v>119</v>
      </c>
      <c r="B24" s="78">
        <v>500</v>
      </c>
      <c r="C24" s="13">
        <v>22.75</v>
      </c>
      <c r="D24" s="79">
        <f t="shared" si="2"/>
        <v>4.5499999999999999E-2</v>
      </c>
      <c r="E24" s="18">
        <v>16</v>
      </c>
      <c r="F24" s="13">
        <f t="shared" si="3"/>
        <v>1.421875</v>
      </c>
    </row>
    <row r="25" spans="1:8" ht="24.95" customHeight="1" x14ac:dyDescent="0.25">
      <c r="A25" s="18" t="s">
        <v>120</v>
      </c>
      <c r="B25" s="78">
        <v>250</v>
      </c>
      <c r="C25" s="13">
        <v>18.5</v>
      </c>
      <c r="D25" s="79">
        <f t="shared" si="2"/>
        <v>7.3999999999999996E-2</v>
      </c>
      <c r="E25" s="18">
        <v>15</v>
      </c>
      <c r="F25" s="13">
        <f t="shared" si="3"/>
        <v>1.2333333333333334</v>
      </c>
      <c r="G25" s="81" t="s">
        <v>166</v>
      </c>
    </row>
    <row r="26" spans="1:8" ht="24.95" customHeight="1" x14ac:dyDescent="0.25">
      <c r="A26" s="131" t="s">
        <v>160</v>
      </c>
      <c r="B26" s="78">
        <v>100</v>
      </c>
      <c r="C26" s="13">
        <v>18.850000000000001</v>
      </c>
      <c r="D26" s="79">
        <f t="shared" si="2"/>
        <v>0.1885</v>
      </c>
      <c r="E26" s="18">
        <v>25</v>
      </c>
      <c r="F26" s="13">
        <f>IFERROR(C26/E26,0)</f>
        <v>0.754</v>
      </c>
      <c r="G26" s="13">
        <v>15</v>
      </c>
      <c r="H26" s="4"/>
    </row>
    <row r="27" spans="1:8" x14ac:dyDescent="0.25">
      <c r="H27" s="4"/>
    </row>
    <row r="28" spans="1:8" ht="24.95" customHeight="1" x14ac:dyDescent="0.25">
      <c r="E28" s="82" t="s">
        <v>126</v>
      </c>
      <c r="F28" s="84">
        <f>(B29*F23)+F22+F24+F25+F26</f>
        <v>45.109658333333336</v>
      </c>
    </row>
    <row r="29" spans="1:8" ht="24.95" customHeight="1" x14ac:dyDescent="0.25">
      <c r="A29" s="132" t="s">
        <v>155</v>
      </c>
      <c r="B29" s="87">
        <v>120</v>
      </c>
      <c r="E29" s="85"/>
      <c r="F29" s="86"/>
    </row>
    <row r="30" spans="1:8" ht="24.95" customHeight="1" x14ac:dyDescent="0.25">
      <c r="A30" s="81" t="s">
        <v>156</v>
      </c>
      <c r="B30" s="87">
        <v>2</v>
      </c>
      <c r="E30" s="85"/>
      <c r="F30" s="86"/>
    </row>
    <row r="31" spans="1:8" ht="24.95" customHeight="1" x14ac:dyDescent="0.25">
      <c r="A31" s="132" t="s">
        <v>157</v>
      </c>
      <c r="B31" s="89">
        <f>B29*B30</f>
        <v>240</v>
      </c>
      <c r="C31" s="88" t="s">
        <v>158</v>
      </c>
      <c r="D31" s="84">
        <f>B31/1.21</f>
        <v>198.34710743801654</v>
      </c>
      <c r="E31" s="82" t="s">
        <v>159</v>
      </c>
      <c r="F31" s="84">
        <f>D31-F28</f>
        <v>153.23744910468321</v>
      </c>
    </row>
    <row r="32" spans="1:8" ht="24.95" customHeight="1" x14ac:dyDescent="0.25">
      <c r="A32" s="88"/>
      <c r="B32" s="90"/>
      <c r="C32" s="88"/>
      <c r="D32" s="86"/>
      <c r="E32" s="85"/>
      <c r="F32" s="86"/>
      <c r="G32" s="81" t="s">
        <v>166</v>
      </c>
    </row>
    <row r="33" spans="1:7" ht="24.95" customHeight="1" x14ac:dyDescent="0.25">
      <c r="A33" s="133" t="s">
        <v>161</v>
      </c>
      <c r="B33" s="78">
        <v>250</v>
      </c>
      <c r="C33" s="13">
        <v>13.4</v>
      </c>
      <c r="D33" s="79">
        <f>C33/B33</f>
        <v>5.3600000000000002E-2</v>
      </c>
      <c r="E33" s="18">
        <v>25</v>
      </c>
      <c r="F33" s="13">
        <f>C33/E33</f>
        <v>0.53600000000000003</v>
      </c>
      <c r="G33" s="13">
        <v>15</v>
      </c>
    </row>
    <row r="34" spans="1:7" ht="24.95" customHeight="1" x14ac:dyDescent="0.25">
      <c r="A34" s="133" t="s">
        <v>162</v>
      </c>
      <c r="B34" s="78">
        <v>250</v>
      </c>
      <c r="C34" s="13">
        <v>13.4</v>
      </c>
      <c r="D34" s="79">
        <f>C34/B34</f>
        <v>5.3600000000000002E-2</v>
      </c>
      <c r="E34" s="18">
        <v>25</v>
      </c>
      <c r="F34" s="13">
        <f>C34/E34</f>
        <v>0.53600000000000003</v>
      </c>
      <c r="G34" s="13">
        <v>15</v>
      </c>
    </row>
    <row r="35" spans="1:7" ht="24.95" customHeight="1" x14ac:dyDescent="0.25">
      <c r="A35" s="88"/>
      <c r="B35" s="90"/>
      <c r="C35" s="88"/>
      <c r="D35" s="86"/>
      <c r="E35" s="85"/>
      <c r="F35" s="86"/>
    </row>
    <row r="36" spans="1:7" ht="24.95" customHeight="1" x14ac:dyDescent="0.25">
      <c r="A36" s="163" t="s">
        <v>163</v>
      </c>
      <c r="B36" s="163"/>
      <c r="C36" s="163"/>
      <c r="D36" s="163"/>
      <c r="E36" s="82" t="s">
        <v>159</v>
      </c>
      <c r="F36" s="86">
        <f>F31-(C33+C34)</f>
        <v>126.43744910468321</v>
      </c>
    </row>
    <row r="37" spans="1:7" ht="24.95" customHeight="1" x14ac:dyDescent="0.25">
      <c r="A37" s="163" t="s">
        <v>164</v>
      </c>
      <c r="B37" s="163"/>
      <c r="C37" s="163"/>
      <c r="D37" s="163"/>
      <c r="E37" s="82" t="s">
        <v>159</v>
      </c>
      <c r="F37" s="86">
        <f>F31-(C26+C33+C34)</f>
        <v>107.5874491046832</v>
      </c>
    </row>
    <row r="38" spans="1:7" ht="24.95" customHeight="1" x14ac:dyDescent="0.25">
      <c r="A38" s="163" t="s">
        <v>165</v>
      </c>
      <c r="B38" s="163"/>
      <c r="C38" s="163"/>
      <c r="D38" s="163"/>
      <c r="E38" s="82" t="s">
        <v>159</v>
      </c>
      <c r="F38" s="86">
        <f>F31+((G33+G34)-(C33+C34))-C26</f>
        <v>137.5874491046832</v>
      </c>
    </row>
    <row r="39" spans="1:7" ht="24.95" customHeight="1" x14ac:dyDescent="0.25">
      <c r="A39" s="88"/>
      <c r="B39" s="90"/>
      <c r="C39" s="88"/>
      <c r="D39" s="86"/>
      <c r="E39" s="85"/>
      <c r="F39" s="86"/>
    </row>
    <row r="41" spans="1:7" ht="30" customHeight="1" x14ac:dyDescent="0.25">
      <c r="A41" s="162" t="s">
        <v>140</v>
      </c>
      <c r="B41" s="162"/>
      <c r="C41" s="162"/>
      <c r="D41" s="162"/>
      <c r="E41" s="162"/>
      <c r="F41" s="162"/>
    </row>
    <row r="43" spans="1:7" ht="24.95" customHeight="1" x14ac:dyDescent="0.25">
      <c r="A43" s="59" t="s">
        <v>108</v>
      </c>
      <c r="B43" s="59" t="s">
        <v>146</v>
      </c>
      <c r="C43" s="59" t="s">
        <v>122</v>
      </c>
      <c r="D43" s="59" t="s">
        <v>123</v>
      </c>
      <c r="E43" s="59" t="s">
        <v>124</v>
      </c>
      <c r="F43" s="59" t="s">
        <v>125</v>
      </c>
    </row>
    <row r="44" spans="1:7" ht="24.95" customHeight="1" x14ac:dyDescent="0.25">
      <c r="A44" s="131" t="s">
        <v>141</v>
      </c>
      <c r="B44" s="13">
        <v>0</v>
      </c>
      <c r="C44" s="78">
        <v>0</v>
      </c>
      <c r="D44" s="79">
        <f>IFERROR(B44/C44,0)</f>
        <v>0</v>
      </c>
      <c r="E44" s="15">
        <v>0</v>
      </c>
      <c r="F44" s="13">
        <f>IFERROR(B44/E44,0)</f>
        <v>0</v>
      </c>
    </row>
    <row r="45" spans="1:7" ht="24.95" customHeight="1" x14ac:dyDescent="0.25">
      <c r="A45" s="18" t="s">
        <v>142</v>
      </c>
      <c r="B45" s="13">
        <v>0</v>
      </c>
      <c r="C45" s="78">
        <v>0</v>
      </c>
      <c r="D45" s="79">
        <f t="shared" ref="D45:D48" si="4">IFERROR(B45/C45,0)</f>
        <v>0</v>
      </c>
      <c r="E45" s="18">
        <v>0</v>
      </c>
      <c r="F45" s="13">
        <f t="shared" ref="F45:F48" si="5">IFERROR(B45/E45,0)</f>
        <v>0</v>
      </c>
    </row>
    <row r="46" spans="1:7" ht="24.95" customHeight="1" x14ac:dyDescent="0.25">
      <c r="A46" s="131" t="s">
        <v>143</v>
      </c>
      <c r="B46" s="13">
        <v>0</v>
      </c>
      <c r="C46" s="78">
        <v>0</v>
      </c>
      <c r="D46" s="79">
        <f t="shared" si="4"/>
        <v>0</v>
      </c>
      <c r="E46" s="18">
        <v>0</v>
      </c>
      <c r="F46" s="13">
        <f t="shared" si="5"/>
        <v>0</v>
      </c>
    </row>
    <row r="47" spans="1:7" ht="24.95" customHeight="1" x14ac:dyDescent="0.25">
      <c r="A47" s="18" t="s">
        <v>144</v>
      </c>
      <c r="B47" s="13">
        <v>0</v>
      </c>
      <c r="C47" s="78">
        <v>0</v>
      </c>
      <c r="D47" s="79">
        <f t="shared" si="4"/>
        <v>0</v>
      </c>
      <c r="E47" s="18">
        <v>0</v>
      </c>
      <c r="F47" s="13">
        <f t="shared" si="5"/>
        <v>0</v>
      </c>
    </row>
    <row r="48" spans="1:7" ht="24.95" customHeight="1" x14ac:dyDescent="0.25">
      <c r="A48" s="131" t="s">
        <v>145</v>
      </c>
      <c r="B48" s="13">
        <v>0</v>
      </c>
      <c r="C48" s="78">
        <v>0</v>
      </c>
      <c r="D48" s="79">
        <f t="shared" si="4"/>
        <v>0</v>
      </c>
      <c r="E48" s="18">
        <v>0</v>
      </c>
      <c r="F48" s="13">
        <f t="shared" si="5"/>
        <v>0</v>
      </c>
    </row>
    <row r="52" spans="1:6" ht="30" customHeight="1" x14ac:dyDescent="0.25">
      <c r="A52" s="162" t="s">
        <v>167</v>
      </c>
      <c r="B52" s="162"/>
      <c r="C52" s="162"/>
      <c r="D52" s="162"/>
      <c r="E52" s="162"/>
      <c r="F52" s="162"/>
    </row>
    <row r="54" spans="1:6" ht="24.95" customHeight="1" x14ac:dyDescent="0.25">
      <c r="A54" s="59" t="s">
        <v>108</v>
      </c>
      <c r="B54" s="59" t="s">
        <v>146</v>
      </c>
      <c r="C54" s="59" t="s">
        <v>122</v>
      </c>
      <c r="D54" s="59" t="s">
        <v>123</v>
      </c>
      <c r="E54" s="59" t="s">
        <v>124</v>
      </c>
      <c r="F54" s="59" t="s">
        <v>125</v>
      </c>
    </row>
    <row r="55" spans="1:6" ht="24.95" customHeight="1" x14ac:dyDescent="0.25">
      <c r="A55" s="131"/>
      <c r="B55" s="13">
        <v>0</v>
      </c>
      <c r="C55" s="78">
        <v>0</v>
      </c>
      <c r="D55" s="79">
        <f>IFERROR(B55/C55,0)</f>
        <v>0</v>
      </c>
      <c r="E55" s="15">
        <v>0</v>
      </c>
      <c r="F55" s="13">
        <f>IFERROR(B55/E55,0)</f>
        <v>0</v>
      </c>
    </row>
    <row r="56" spans="1:6" ht="24.95" customHeight="1" x14ac:dyDescent="0.25">
      <c r="A56" s="18"/>
      <c r="B56" s="13">
        <v>0</v>
      </c>
      <c r="C56" s="78">
        <v>0</v>
      </c>
      <c r="D56" s="79">
        <f>IFERROR(B56/C56,0)</f>
        <v>0</v>
      </c>
      <c r="E56" s="18">
        <v>0</v>
      </c>
      <c r="F56" s="13">
        <f>IFERROR(B56/E56,0)</f>
        <v>0</v>
      </c>
    </row>
    <row r="57" spans="1:6" ht="24.95" customHeight="1" x14ac:dyDescent="0.25">
      <c r="A57" s="131"/>
      <c r="B57" s="13">
        <v>0</v>
      </c>
      <c r="C57" s="78">
        <v>0</v>
      </c>
      <c r="D57" s="79">
        <f>IFERROR(B57/C57,0)</f>
        <v>0</v>
      </c>
      <c r="E57" s="18">
        <v>0</v>
      </c>
      <c r="F57" s="13">
        <f>IFERROR(B57/E57,0)</f>
        <v>0</v>
      </c>
    </row>
    <row r="58" spans="1:6" ht="24.95" customHeight="1" x14ac:dyDescent="0.25">
      <c r="A58" s="18"/>
      <c r="B58" s="13">
        <v>0</v>
      </c>
      <c r="C58" s="78">
        <v>0</v>
      </c>
      <c r="D58" s="79">
        <f>IFERROR(B58/C58,0)</f>
        <v>0</v>
      </c>
      <c r="E58" s="18">
        <v>0</v>
      </c>
      <c r="F58" s="13">
        <f>IFERROR(B58/E58,0)</f>
        <v>0</v>
      </c>
    </row>
    <row r="59" spans="1:6" ht="24.95" customHeight="1" x14ac:dyDescent="0.25">
      <c r="A59" s="131"/>
      <c r="B59" s="13">
        <v>0</v>
      </c>
      <c r="C59" s="78">
        <v>0</v>
      </c>
      <c r="D59" s="79">
        <f>IFERROR(B59/C59,0)</f>
        <v>0</v>
      </c>
      <c r="E59" s="18">
        <v>0</v>
      </c>
      <c r="F59" s="13">
        <f>IFERROR(B59/E59,0)</f>
        <v>0</v>
      </c>
    </row>
  </sheetData>
  <mergeCells count="7">
    <mergeCell ref="A1:F1"/>
    <mergeCell ref="A19:F19"/>
    <mergeCell ref="A52:F52"/>
    <mergeCell ref="A36:D36"/>
    <mergeCell ref="A37:D37"/>
    <mergeCell ref="A38:D38"/>
    <mergeCell ref="A41:F4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9"/>
  <sheetViews>
    <sheetView tabSelected="1" topLeftCell="H49" workbookViewId="0">
      <selection sqref="A1:G1048576"/>
    </sheetView>
  </sheetViews>
  <sheetFormatPr baseColWidth="10" defaultRowHeight="15" x14ac:dyDescent="0.25"/>
  <cols>
    <col min="1" max="1" width="14.42578125" hidden="1" customWidth="1"/>
    <col min="2" max="2" width="13.42578125" hidden="1" customWidth="1"/>
    <col min="3" max="7" width="12.42578125" hidden="1" customWidth="1"/>
  </cols>
  <sheetData>
    <row r="1" spans="1:14" x14ac:dyDescent="0.25">
      <c r="A1" s="17" t="s">
        <v>23</v>
      </c>
      <c r="B1" s="17" t="s">
        <v>24</v>
      </c>
      <c r="C1" s="17" t="s">
        <v>25</v>
      </c>
      <c r="D1" s="17" t="s">
        <v>26</v>
      </c>
      <c r="E1" s="17" t="s">
        <v>27</v>
      </c>
      <c r="F1" s="17" t="s">
        <v>28</v>
      </c>
      <c r="G1" s="17" t="s">
        <v>78</v>
      </c>
      <c r="H1" s="164" t="s">
        <v>180</v>
      </c>
      <c r="I1" s="164"/>
    </row>
    <row r="2" spans="1:14" x14ac:dyDescent="0.25">
      <c r="A2" s="71">
        <f>('INGRESOS DIARIOS'!C17*'MI LISTA DE PRECIOS'!G6)/60</f>
        <v>0</v>
      </c>
      <c r="B2" s="71">
        <f>('INGRESOS DIARIOS'!E17*'MI LISTA DE PRECIOS'!G6)/60</f>
        <v>0</v>
      </c>
      <c r="C2" s="71">
        <f>('INGRESOS DIARIOS'!G17*'MI LISTA DE PRECIOS'!G6)/60</f>
        <v>0</v>
      </c>
      <c r="D2" s="71">
        <f>('INGRESOS DIARIOS'!I17*'MI LISTA DE PRECIOS'!G6)/60</f>
        <v>0</v>
      </c>
      <c r="E2" s="71">
        <f>('INGRESOS DIARIOS'!K17*'MI LISTA DE PRECIOS'!G6)/60</f>
        <v>0</v>
      </c>
      <c r="F2" s="71">
        <f>('INGRESOS DIARIOS'!M17*'MI LISTA DE PRECIOS'!G6)/60</f>
        <v>0</v>
      </c>
      <c r="G2" s="71">
        <f>('INGRESOS DIARIOS'!O17*'MI LISTA DE PRECIOS'!G6)/60</f>
        <v>0</v>
      </c>
    </row>
    <row r="3" spans="1:14" x14ac:dyDescent="0.25">
      <c r="A3" s="71">
        <f>(('INGRESOS DIARIOS'!C18*'MI LISTA DE PRECIOS'!G7))/60</f>
        <v>0</v>
      </c>
      <c r="B3" s="71">
        <f>('INGRESOS DIARIOS'!E18*'MI LISTA DE PRECIOS'!G7)/60</f>
        <v>0</v>
      </c>
      <c r="C3" s="71">
        <f>('INGRESOS DIARIOS'!G18*'MI LISTA DE PRECIOS'!G7)/60</f>
        <v>0</v>
      </c>
      <c r="D3" s="71">
        <f>('INGRESOS DIARIOS'!I18*'MI LISTA DE PRECIOS'!G7)/60</f>
        <v>0</v>
      </c>
      <c r="E3" s="71">
        <f>('INGRESOS DIARIOS'!K18*'MI LISTA DE PRECIOS'!G7)/60</f>
        <v>0</v>
      </c>
      <c r="F3" s="71">
        <f>('INGRESOS DIARIOS'!M18*'MI LISTA DE PRECIOS'!G7)/60</f>
        <v>0</v>
      </c>
      <c r="G3" s="71">
        <f>('INGRESOS DIARIOS'!O18*'MI LISTA DE PRECIOS'!G7)/60</f>
        <v>0</v>
      </c>
    </row>
    <row r="4" spans="1:14" x14ac:dyDescent="0.25">
      <c r="A4" s="71">
        <f>(('INGRESOS DIARIOS'!C19*'MI LISTA DE PRECIOS'!G8))/60</f>
        <v>0</v>
      </c>
      <c r="B4" s="71">
        <f>('INGRESOS DIARIOS'!E19*'MI LISTA DE PRECIOS'!G8)/60</f>
        <v>0</v>
      </c>
      <c r="C4" s="71">
        <f>('INGRESOS DIARIOS'!G19*'MI LISTA DE PRECIOS'!G8)/60</f>
        <v>0</v>
      </c>
      <c r="D4" s="71">
        <f>('INGRESOS DIARIOS'!I19*'MI LISTA DE PRECIOS'!G8)/60</f>
        <v>0</v>
      </c>
      <c r="E4" s="71">
        <f>('INGRESOS DIARIOS'!K19*'MI LISTA DE PRECIOS'!G8)/60</f>
        <v>0</v>
      </c>
      <c r="F4" s="71">
        <f>('INGRESOS DIARIOS'!M19*'MI LISTA DE PRECIOS'!G8)/60</f>
        <v>0</v>
      </c>
      <c r="G4" s="71">
        <f>('INGRESOS DIARIOS'!O19*'MI LISTA DE PRECIOS'!G8)/60</f>
        <v>0</v>
      </c>
    </row>
    <row r="5" spans="1:14" x14ac:dyDescent="0.25">
      <c r="A5" s="71">
        <f>(('INGRESOS DIARIOS'!C20*'MI LISTA DE PRECIOS'!G9))/60</f>
        <v>0</v>
      </c>
      <c r="B5" s="71">
        <f>('INGRESOS DIARIOS'!E20*'MI LISTA DE PRECIOS'!G9)/60</f>
        <v>0</v>
      </c>
      <c r="C5" s="71">
        <f>('INGRESOS DIARIOS'!G20*'MI LISTA DE PRECIOS'!G9)/60</f>
        <v>0</v>
      </c>
      <c r="D5" s="71">
        <f>('INGRESOS DIARIOS'!I20*'MI LISTA DE PRECIOS'!G9)/60</f>
        <v>0</v>
      </c>
      <c r="E5" s="71">
        <f>('INGRESOS DIARIOS'!K20*'MI LISTA DE PRECIOS'!G9)/60</f>
        <v>0</v>
      </c>
      <c r="F5" s="71">
        <f>('INGRESOS DIARIOS'!M20*'MI LISTA DE PRECIOS'!G9)/60</f>
        <v>0</v>
      </c>
      <c r="G5" s="71">
        <f>('INGRESOS DIARIOS'!O20*'MI LISTA DE PRECIOS'!G9)/60</f>
        <v>0</v>
      </c>
    </row>
    <row r="6" spans="1:14" x14ac:dyDescent="0.25">
      <c r="A6" s="71">
        <f>(('INGRESOS DIARIOS'!C21*'MI LISTA DE PRECIOS'!G10))/60</f>
        <v>0</v>
      </c>
      <c r="B6" s="71">
        <f>('INGRESOS DIARIOS'!E21*'MI LISTA DE PRECIOS'!G10)/60</f>
        <v>0</v>
      </c>
      <c r="C6" s="71">
        <f>('INGRESOS DIARIOS'!G21*'MI LISTA DE PRECIOS'!G10)/60</f>
        <v>0</v>
      </c>
      <c r="D6" s="71">
        <f>('INGRESOS DIARIOS'!I21*'MI LISTA DE PRECIOS'!G10)/60</f>
        <v>0</v>
      </c>
      <c r="E6" s="71">
        <f>('INGRESOS DIARIOS'!K21*'MI LISTA DE PRECIOS'!G10)/60</f>
        <v>0</v>
      </c>
      <c r="F6" s="71">
        <f>('INGRESOS DIARIOS'!M21*'MI LISTA DE PRECIOS'!G10)/60</f>
        <v>0</v>
      </c>
      <c r="G6" s="71">
        <f>('INGRESOS DIARIOS'!O21*'MI LISTA DE PRECIOS'!G10)/60</f>
        <v>0</v>
      </c>
    </row>
    <row r="7" spans="1:14" x14ac:dyDescent="0.25">
      <c r="A7" s="71">
        <f>(('INGRESOS DIARIOS'!C22*'MI LISTA DE PRECIOS'!G11))/60</f>
        <v>0</v>
      </c>
      <c r="B7" s="71">
        <f>('INGRESOS DIARIOS'!E22*'MI LISTA DE PRECIOS'!G11)/60</f>
        <v>0</v>
      </c>
      <c r="C7" s="71">
        <f>('INGRESOS DIARIOS'!G22*'MI LISTA DE PRECIOS'!G11)/60</f>
        <v>0</v>
      </c>
      <c r="D7" s="71">
        <f>('INGRESOS DIARIOS'!I22*'MI LISTA DE PRECIOS'!G11)/60</f>
        <v>0</v>
      </c>
      <c r="E7" s="71">
        <f>('INGRESOS DIARIOS'!K22*'MI LISTA DE PRECIOS'!G11)/60</f>
        <v>0</v>
      </c>
      <c r="F7" s="71">
        <f>('INGRESOS DIARIOS'!M22*'MI LISTA DE PRECIOS'!G11)/60</f>
        <v>0</v>
      </c>
      <c r="G7" s="71">
        <f>('INGRESOS DIARIOS'!O22*'MI LISTA DE PRECIOS'!G11)/60</f>
        <v>0</v>
      </c>
    </row>
    <row r="8" spans="1:14" ht="15" customHeight="1" x14ac:dyDescent="0.25">
      <c r="A8" s="71">
        <f>(('INGRESOS DIARIOS'!C23*'MI LISTA DE PRECIOS'!G12))/60</f>
        <v>0</v>
      </c>
      <c r="B8" s="71">
        <f>('INGRESOS DIARIOS'!E23*'MI LISTA DE PRECIOS'!G12)/60</f>
        <v>0</v>
      </c>
      <c r="C8" s="71">
        <f>('INGRESOS DIARIOS'!G23*'MI LISTA DE PRECIOS'!G12)/60</f>
        <v>0</v>
      </c>
      <c r="D8" s="71">
        <f>('INGRESOS DIARIOS'!I23*'MI LISTA DE PRECIOS'!G12)/60</f>
        <v>0</v>
      </c>
      <c r="E8" s="71">
        <f>('INGRESOS DIARIOS'!K23*'MI LISTA DE PRECIOS'!G12)/60</f>
        <v>0</v>
      </c>
      <c r="F8" s="71">
        <f>('INGRESOS DIARIOS'!M23*'MI LISTA DE PRECIOS'!G12)/60</f>
        <v>0</v>
      </c>
      <c r="G8" s="71">
        <f>('INGRESOS DIARIOS'!O23*'MI LISTA DE PRECIOS'!G12)/60</f>
        <v>0</v>
      </c>
      <c r="K8" s="165" t="s">
        <v>185</v>
      </c>
      <c r="L8" s="165"/>
      <c r="M8" s="165"/>
      <c r="N8" s="118"/>
    </row>
    <row r="9" spans="1:14" x14ac:dyDescent="0.25">
      <c r="A9" s="71">
        <f>(('INGRESOS DIARIOS'!C24*'MI LISTA DE PRECIOS'!G13))/60</f>
        <v>0</v>
      </c>
      <c r="B9" s="71">
        <f>('INGRESOS DIARIOS'!E24*'MI LISTA DE PRECIOS'!G13)/60</f>
        <v>0</v>
      </c>
      <c r="C9" s="71">
        <f>('INGRESOS DIARIOS'!G24*'MI LISTA DE PRECIOS'!G13)/60</f>
        <v>0</v>
      </c>
      <c r="D9" s="71">
        <f>('INGRESOS DIARIOS'!I24*'MI LISTA DE PRECIOS'!G13)/60</f>
        <v>0</v>
      </c>
      <c r="E9" s="71">
        <f>('INGRESOS DIARIOS'!K24*'MI LISTA DE PRECIOS'!G13)/60</f>
        <v>0</v>
      </c>
      <c r="F9" s="71">
        <f>('INGRESOS DIARIOS'!M24*'MI LISTA DE PRECIOS'!G13)/60</f>
        <v>0</v>
      </c>
      <c r="G9" s="71">
        <f>('INGRESOS DIARIOS'!O24*'MI LISTA DE PRECIOS'!G13)/60</f>
        <v>0</v>
      </c>
      <c r="K9" s="165"/>
      <c r="L9" s="165"/>
      <c r="M9" s="165"/>
      <c r="N9" s="118"/>
    </row>
    <row r="10" spans="1:14" x14ac:dyDescent="0.25">
      <c r="A10" s="71">
        <f>(('INGRESOS DIARIOS'!C25*'MI LISTA DE PRECIOS'!G14))/60</f>
        <v>0</v>
      </c>
      <c r="B10" s="71">
        <f>('INGRESOS DIARIOS'!E25*'MI LISTA DE PRECIOS'!G14)/60</f>
        <v>0</v>
      </c>
      <c r="C10" s="71">
        <f>('INGRESOS DIARIOS'!G25*'MI LISTA DE PRECIOS'!G14)/60</f>
        <v>0</v>
      </c>
      <c r="D10" s="71">
        <f>('INGRESOS DIARIOS'!I25*'MI LISTA DE PRECIOS'!G14)/60</f>
        <v>0</v>
      </c>
      <c r="E10" s="71">
        <f>('INGRESOS DIARIOS'!K25*'MI LISTA DE PRECIOS'!G14)/60</f>
        <v>0</v>
      </c>
      <c r="F10" s="71">
        <f>('INGRESOS DIARIOS'!M25*'MI LISTA DE PRECIOS'!G14)/60</f>
        <v>0</v>
      </c>
      <c r="G10" s="71">
        <f>('INGRESOS DIARIOS'!O25*'MI LISTA DE PRECIOS'!G14)/60</f>
        <v>0</v>
      </c>
      <c r="K10" s="165"/>
      <c r="L10" s="165"/>
      <c r="M10" s="165"/>
      <c r="N10" s="118"/>
    </row>
    <row r="11" spans="1:14" x14ac:dyDescent="0.25">
      <c r="A11" s="71">
        <f>(('INGRESOS DIARIOS'!C26*'MI LISTA DE PRECIOS'!G15))/60</f>
        <v>0</v>
      </c>
      <c r="B11" s="71">
        <f>('INGRESOS DIARIOS'!E26*'MI LISTA DE PRECIOS'!G15)/60</f>
        <v>0</v>
      </c>
      <c r="C11" s="71">
        <f>('INGRESOS DIARIOS'!G26*'MI LISTA DE PRECIOS'!G15)/60</f>
        <v>0</v>
      </c>
      <c r="D11" s="71">
        <f>('INGRESOS DIARIOS'!I26*'MI LISTA DE PRECIOS'!G15)/60</f>
        <v>0</v>
      </c>
      <c r="E11" s="71">
        <f>('INGRESOS DIARIOS'!K26*'MI LISTA DE PRECIOS'!G15)/60</f>
        <v>0</v>
      </c>
      <c r="F11" s="71">
        <f>('INGRESOS DIARIOS'!M26*'MI LISTA DE PRECIOS'!G15)/60</f>
        <v>0</v>
      </c>
      <c r="G11" s="71">
        <f>('INGRESOS DIARIOS'!O26*'MI LISTA DE PRECIOS'!G15)/60</f>
        <v>0</v>
      </c>
      <c r="K11" s="165"/>
      <c r="L11" s="165"/>
      <c r="M11" s="165"/>
      <c r="N11" s="118"/>
    </row>
    <row r="12" spans="1:14" x14ac:dyDescent="0.25">
      <c r="A12" s="71">
        <f>(('INGRESOS DIARIOS'!C27*'MI LISTA DE PRECIOS'!G16))/60</f>
        <v>0</v>
      </c>
      <c r="B12" s="71">
        <f>('INGRESOS DIARIOS'!E27*'MI LISTA DE PRECIOS'!G16)/60</f>
        <v>0</v>
      </c>
      <c r="C12" s="71">
        <f>('INGRESOS DIARIOS'!G27*'MI LISTA DE PRECIOS'!G16)/60</f>
        <v>0</v>
      </c>
      <c r="D12" s="71">
        <f>('INGRESOS DIARIOS'!I27*'MI LISTA DE PRECIOS'!G16)/60</f>
        <v>0</v>
      </c>
      <c r="E12" s="71">
        <f>('INGRESOS DIARIOS'!K27*'MI LISTA DE PRECIOS'!G16)/60</f>
        <v>0</v>
      </c>
      <c r="F12" s="71">
        <f>('INGRESOS DIARIOS'!M27*'MI LISTA DE PRECIOS'!G16)/60</f>
        <v>0</v>
      </c>
      <c r="G12" s="71">
        <f>('INGRESOS DIARIOS'!O27*'MI LISTA DE PRECIOS'!G16)/60</f>
        <v>0</v>
      </c>
    </row>
    <row r="13" spans="1:14" x14ac:dyDescent="0.25">
      <c r="A13" s="71">
        <f>(('INGRESOS DIARIOS'!C28*'MI LISTA DE PRECIOS'!G17))/60</f>
        <v>0</v>
      </c>
      <c r="B13" s="71">
        <f>('INGRESOS DIARIOS'!E28*'MI LISTA DE PRECIOS'!G17)/60</f>
        <v>0</v>
      </c>
      <c r="C13" s="71">
        <f>('INGRESOS DIARIOS'!G28*'MI LISTA DE PRECIOS'!G17)/60</f>
        <v>0</v>
      </c>
      <c r="D13" s="71">
        <f>('INGRESOS DIARIOS'!I28*'MI LISTA DE PRECIOS'!G17)/60</f>
        <v>0</v>
      </c>
      <c r="E13" s="71">
        <f>('INGRESOS DIARIOS'!K28*'MI LISTA DE PRECIOS'!G17)/60</f>
        <v>0</v>
      </c>
      <c r="F13" s="71">
        <f>('INGRESOS DIARIOS'!M28*'MI LISTA DE PRECIOS'!G17)/60</f>
        <v>0</v>
      </c>
      <c r="G13" s="71">
        <f>('INGRESOS DIARIOS'!O28*'MI LISTA DE PRECIOS'!G17)/60</f>
        <v>0</v>
      </c>
    </row>
    <row r="14" spans="1:14" x14ac:dyDescent="0.25">
      <c r="A14" s="71">
        <f>(('INGRESOS DIARIOS'!C29*'MI LISTA DE PRECIOS'!G18))/60</f>
        <v>0</v>
      </c>
      <c r="B14" s="71">
        <f>('INGRESOS DIARIOS'!E29*'MI LISTA DE PRECIOS'!G18)/60</f>
        <v>0</v>
      </c>
      <c r="C14" s="71">
        <f>('INGRESOS DIARIOS'!G29*'MI LISTA DE PRECIOS'!G18)/60</f>
        <v>0</v>
      </c>
      <c r="D14" s="71">
        <f>('INGRESOS DIARIOS'!I29*'MI LISTA DE PRECIOS'!G18)/60</f>
        <v>0</v>
      </c>
      <c r="E14" s="71">
        <f>('INGRESOS DIARIOS'!K29*'MI LISTA DE PRECIOS'!G18)/60</f>
        <v>0</v>
      </c>
      <c r="F14" s="71">
        <f>('INGRESOS DIARIOS'!M29*'MI LISTA DE PRECIOS'!G18)/60</f>
        <v>0</v>
      </c>
      <c r="G14" s="71">
        <f>('INGRESOS DIARIOS'!O29*'MI LISTA DE PRECIOS'!G18)/60</f>
        <v>0</v>
      </c>
    </row>
    <row r="15" spans="1:14" x14ac:dyDescent="0.25">
      <c r="A15" s="71">
        <f>(('INGRESOS DIARIOS'!C30*'MI LISTA DE PRECIOS'!G19))/60</f>
        <v>0</v>
      </c>
      <c r="B15" s="71">
        <f>('INGRESOS DIARIOS'!E30*'MI LISTA DE PRECIOS'!G19)/60</f>
        <v>0</v>
      </c>
      <c r="C15" s="71">
        <f>('INGRESOS DIARIOS'!G30*'MI LISTA DE PRECIOS'!G19)/60</f>
        <v>0</v>
      </c>
      <c r="D15" s="71">
        <f>('INGRESOS DIARIOS'!I30*'MI LISTA DE PRECIOS'!G19)/60</f>
        <v>0</v>
      </c>
      <c r="E15" s="71">
        <f>('INGRESOS DIARIOS'!K30*'MI LISTA DE PRECIOS'!G19)/60</f>
        <v>0</v>
      </c>
      <c r="F15" s="71">
        <f>('INGRESOS DIARIOS'!M30*'MI LISTA DE PRECIOS'!G19)/60</f>
        <v>0</v>
      </c>
      <c r="G15" s="71">
        <f>('INGRESOS DIARIOS'!O30*'MI LISTA DE PRECIOS'!G19)/60</f>
        <v>0</v>
      </c>
    </row>
    <row r="16" spans="1:14" x14ac:dyDescent="0.25">
      <c r="A16" s="71">
        <f>(('INGRESOS DIARIOS'!C31*'MI LISTA DE PRECIOS'!G20))/60</f>
        <v>0</v>
      </c>
      <c r="B16" s="71">
        <f>('INGRESOS DIARIOS'!E31*'MI LISTA DE PRECIOS'!G20)/60</f>
        <v>0</v>
      </c>
      <c r="C16" s="71">
        <f>('INGRESOS DIARIOS'!G31*'MI LISTA DE PRECIOS'!G20)/60</f>
        <v>0</v>
      </c>
      <c r="D16" s="71">
        <f>('INGRESOS DIARIOS'!I31*'MI LISTA DE PRECIOS'!G20)/60</f>
        <v>0</v>
      </c>
      <c r="E16" s="71">
        <f>('INGRESOS DIARIOS'!K31*'MI LISTA DE PRECIOS'!G20)/60</f>
        <v>0</v>
      </c>
      <c r="F16" s="71">
        <f>('INGRESOS DIARIOS'!M31*'MI LISTA DE PRECIOS'!G20)/60</f>
        <v>0</v>
      </c>
      <c r="G16" s="71">
        <f>('INGRESOS DIARIOS'!O31*'MI LISTA DE PRECIOS'!G20)/60</f>
        <v>0</v>
      </c>
    </row>
    <row r="17" spans="1:9" x14ac:dyDescent="0.25">
      <c r="A17" s="72">
        <f t="shared" ref="A17:G17" si="0">SUM(A2:A16)</f>
        <v>0</v>
      </c>
      <c r="B17" s="72">
        <f t="shared" si="0"/>
        <v>0</v>
      </c>
      <c r="C17" s="72">
        <f t="shared" si="0"/>
        <v>0</v>
      </c>
      <c r="D17" s="72">
        <f t="shared" si="0"/>
        <v>0</v>
      </c>
      <c r="E17" s="72">
        <f t="shared" si="0"/>
        <v>0</v>
      </c>
      <c r="F17" s="72">
        <f t="shared" si="0"/>
        <v>0</v>
      </c>
      <c r="G17" s="72">
        <f t="shared" si="0"/>
        <v>0</v>
      </c>
    </row>
    <row r="19" spans="1:9" x14ac:dyDescent="0.25">
      <c r="A19" s="17" t="s">
        <v>23</v>
      </c>
      <c r="B19" s="17" t="s">
        <v>24</v>
      </c>
      <c r="C19" s="17" t="s">
        <v>25</v>
      </c>
      <c r="D19" s="17" t="s">
        <v>26</v>
      </c>
      <c r="E19" s="17" t="s">
        <v>27</v>
      </c>
      <c r="F19" s="17" t="s">
        <v>28</v>
      </c>
      <c r="G19" s="17" t="s">
        <v>78</v>
      </c>
      <c r="H19" s="164" t="s">
        <v>181</v>
      </c>
      <c r="I19" s="164"/>
    </row>
    <row r="20" spans="1:9" x14ac:dyDescent="0.25">
      <c r="A20" s="71">
        <f>('INGRESOS DIARIOS'!C46*'MI LISTA DE PRECIOS'!G6/60)</f>
        <v>0</v>
      </c>
      <c r="B20" s="71">
        <f>('INGRESOS DIARIOS'!E46*'MI LISTA DE PRECIOS'!G6/60)</f>
        <v>0</v>
      </c>
      <c r="C20" s="71">
        <f>('INGRESOS DIARIOS'!G46*'MI LISTA DE PRECIOS'!G6/60)</f>
        <v>0</v>
      </c>
      <c r="D20" s="71">
        <f>('INGRESOS DIARIOS'!I46*'MI LISTA DE PRECIOS'!G6/60)</f>
        <v>0</v>
      </c>
      <c r="E20" s="71">
        <f>('INGRESOS DIARIOS'!K46*'MI LISTA DE PRECIOS'!G6/60)</f>
        <v>0</v>
      </c>
      <c r="F20" s="71">
        <f>('INGRESOS DIARIOS'!M46*'MI LISTA DE PRECIOS'!G6/60)</f>
        <v>0</v>
      </c>
      <c r="G20" s="71">
        <f>('INGRESOS DIARIOS'!O46*'MI LISTA DE PRECIOS'!G6/60)</f>
        <v>0</v>
      </c>
    </row>
    <row r="21" spans="1:9" x14ac:dyDescent="0.25">
      <c r="A21" s="71">
        <f>('INGRESOS DIARIOS'!C47*'MI LISTA DE PRECIOS'!G7/60)</f>
        <v>0</v>
      </c>
      <c r="B21" s="71">
        <f>('INGRESOS DIARIOS'!E47*'MI LISTA DE PRECIOS'!G7/60)</f>
        <v>0</v>
      </c>
      <c r="C21" s="71">
        <f>('INGRESOS DIARIOS'!G47*'MI LISTA DE PRECIOS'!G7/60)</f>
        <v>0</v>
      </c>
      <c r="D21" s="71">
        <f>('INGRESOS DIARIOS'!I47*'MI LISTA DE PRECIOS'!G7/60)</f>
        <v>0</v>
      </c>
      <c r="E21" s="71">
        <f>('INGRESOS DIARIOS'!K47*'MI LISTA DE PRECIOS'!G7/60)</f>
        <v>0</v>
      </c>
      <c r="F21" s="71">
        <f>('INGRESOS DIARIOS'!M47*'MI LISTA DE PRECIOS'!G7/60)</f>
        <v>0</v>
      </c>
      <c r="G21" s="71">
        <f>('INGRESOS DIARIOS'!O47*'MI LISTA DE PRECIOS'!G7/60)</f>
        <v>0</v>
      </c>
    </row>
    <row r="22" spans="1:9" x14ac:dyDescent="0.25">
      <c r="A22" s="71">
        <f>('INGRESOS DIARIOS'!C48*'MI LISTA DE PRECIOS'!G8/60)</f>
        <v>0</v>
      </c>
      <c r="B22" s="71">
        <f>('INGRESOS DIARIOS'!E48*'MI LISTA DE PRECIOS'!G8/60)</f>
        <v>0</v>
      </c>
      <c r="C22" s="71">
        <f>('INGRESOS DIARIOS'!G48*'MI LISTA DE PRECIOS'!G8/60)</f>
        <v>0</v>
      </c>
      <c r="D22" s="71">
        <f>('INGRESOS DIARIOS'!I48*'MI LISTA DE PRECIOS'!G8/60)</f>
        <v>0</v>
      </c>
      <c r="E22" s="71">
        <f>('INGRESOS DIARIOS'!K48*'MI LISTA DE PRECIOS'!G8/60)</f>
        <v>0</v>
      </c>
      <c r="F22" s="71">
        <f>('INGRESOS DIARIOS'!M48*'MI LISTA DE PRECIOS'!G8/60)</f>
        <v>0</v>
      </c>
      <c r="G22" s="71">
        <f>('INGRESOS DIARIOS'!O48*'MI LISTA DE PRECIOS'!G8/60)</f>
        <v>0</v>
      </c>
    </row>
    <row r="23" spans="1:9" x14ac:dyDescent="0.25">
      <c r="A23" s="71">
        <f>('INGRESOS DIARIOS'!C49*'MI LISTA DE PRECIOS'!G9/60)</f>
        <v>0</v>
      </c>
      <c r="B23" s="71">
        <f>('INGRESOS DIARIOS'!E49*'MI LISTA DE PRECIOS'!G9/60)</f>
        <v>0</v>
      </c>
      <c r="C23" s="71">
        <f>('INGRESOS DIARIOS'!G49*'MI LISTA DE PRECIOS'!G9/60)</f>
        <v>0</v>
      </c>
      <c r="D23" s="71">
        <f>('INGRESOS DIARIOS'!I49*'MI LISTA DE PRECIOS'!G9/60)</f>
        <v>0</v>
      </c>
      <c r="E23" s="71">
        <f>('INGRESOS DIARIOS'!K49*'MI LISTA DE PRECIOS'!G9/60)</f>
        <v>0</v>
      </c>
      <c r="F23" s="71">
        <f>('INGRESOS DIARIOS'!M49*'MI LISTA DE PRECIOS'!G9/60)</f>
        <v>0</v>
      </c>
      <c r="G23" s="71">
        <f>('INGRESOS DIARIOS'!O49*'MI LISTA DE PRECIOS'!G9/60)</f>
        <v>0</v>
      </c>
    </row>
    <row r="24" spans="1:9" x14ac:dyDescent="0.25">
      <c r="A24" s="71">
        <f>('INGRESOS DIARIOS'!C50*'MI LISTA DE PRECIOS'!G10/60)</f>
        <v>0</v>
      </c>
      <c r="B24" s="71">
        <f>('INGRESOS DIARIOS'!E50*'MI LISTA DE PRECIOS'!G10/60)</f>
        <v>0</v>
      </c>
      <c r="C24" s="71">
        <f>('INGRESOS DIARIOS'!G50*'MI LISTA DE PRECIOS'!G10/60)</f>
        <v>0</v>
      </c>
      <c r="D24" s="71">
        <f>('INGRESOS DIARIOS'!I50*'MI LISTA DE PRECIOS'!G10/60)</f>
        <v>0</v>
      </c>
      <c r="E24" s="71">
        <f>('INGRESOS DIARIOS'!K50*'MI LISTA DE PRECIOS'!G10/60)</f>
        <v>0</v>
      </c>
      <c r="F24" s="71">
        <f>('INGRESOS DIARIOS'!M50*'MI LISTA DE PRECIOS'!G10/60)</f>
        <v>0</v>
      </c>
      <c r="G24" s="71">
        <f>('INGRESOS DIARIOS'!O50*'MI LISTA DE PRECIOS'!G10/60)</f>
        <v>0</v>
      </c>
    </row>
    <row r="25" spans="1:9" x14ac:dyDescent="0.25">
      <c r="A25" s="71">
        <f>('INGRESOS DIARIOS'!C51*'MI LISTA DE PRECIOS'!G11/60)</f>
        <v>0</v>
      </c>
      <c r="B25" s="71">
        <f>('INGRESOS DIARIOS'!E51*'MI LISTA DE PRECIOS'!G11/60)</f>
        <v>0</v>
      </c>
      <c r="C25" s="71">
        <f>('INGRESOS DIARIOS'!G51*'MI LISTA DE PRECIOS'!G11/60)</f>
        <v>0</v>
      </c>
      <c r="D25" s="71">
        <f>('INGRESOS DIARIOS'!I51*'MI LISTA DE PRECIOS'!G11/60)</f>
        <v>0</v>
      </c>
      <c r="E25" s="71">
        <f>('INGRESOS DIARIOS'!K51*'MI LISTA DE PRECIOS'!G11/60)</f>
        <v>0</v>
      </c>
      <c r="F25" s="71">
        <f>('INGRESOS DIARIOS'!M51*'MI LISTA DE PRECIOS'!G11/60)</f>
        <v>0</v>
      </c>
      <c r="G25" s="71">
        <f>('INGRESOS DIARIOS'!O51*'MI LISTA DE PRECIOS'!G11/60)</f>
        <v>0</v>
      </c>
    </row>
    <row r="26" spans="1:9" x14ac:dyDescent="0.25">
      <c r="A26" s="71">
        <f>('INGRESOS DIARIOS'!C52*'MI LISTA DE PRECIOS'!G12/60)</f>
        <v>0</v>
      </c>
      <c r="B26" s="71">
        <f>('INGRESOS DIARIOS'!E52*'MI LISTA DE PRECIOS'!G12/60)</f>
        <v>0</v>
      </c>
      <c r="C26" s="71">
        <f>('INGRESOS DIARIOS'!G52*'MI LISTA DE PRECIOS'!G12/60)</f>
        <v>0</v>
      </c>
      <c r="D26" s="71">
        <f>('INGRESOS DIARIOS'!I52*'MI LISTA DE PRECIOS'!G12/60)</f>
        <v>0</v>
      </c>
      <c r="E26" s="71">
        <f>('INGRESOS DIARIOS'!K52*'MI LISTA DE PRECIOS'!G12/60)</f>
        <v>0</v>
      </c>
      <c r="F26" s="71">
        <f>('INGRESOS DIARIOS'!M52*'MI LISTA DE PRECIOS'!G12/60)</f>
        <v>0</v>
      </c>
      <c r="G26" s="71">
        <f>('INGRESOS DIARIOS'!O52*'MI LISTA DE PRECIOS'!G12/60)</f>
        <v>0</v>
      </c>
    </row>
    <row r="27" spans="1:9" x14ac:dyDescent="0.25">
      <c r="A27" s="71">
        <f>('INGRESOS DIARIOS'!C53*'MI LISTA DE PRECIOS'!G13/60)</f>
        <v>0</v>
      </c>
      <c r="B27" s="71">
        <f>('INGRESOS DIARIOS'!E53*'MI LISTA DE PRECIOS'!G13/60)</f>
        <v>0</v>
      </c>
      <c r="C27" s="71">
        <f>('INGRESOS DIARIOS'!G53*'MI LISTA DE PRECIOS'!G13/60)</f>
        <v>0</v>
      </c>
      <c r="D27" s="71">
        <f>('INGRESOS DIARIOS'!I53*'MI LISTA DE PRECIOS'!G13/60)</f>
        <v>0</v>
      </c>
      <c r="E27" s="71">
        <f>('INGRESOS DIARIOS'!K53*'MI LISTA DE PRECIOS'!G13/60)</f>
        <v>0</v>
      </c>
      <c r="F27" s="71">
        <f>('INGRESOS DIARIOS'!M53*'MI LISTA DE PRECIOS'!G13/60)</f>
        <v>0</v>
      </c>
      <c r="G27" s="71">
        <f>('INGRESOS DIARIOS'!O53*'MI LISTA DE PRECIOS'!G13/60)</f>
        <v>0</v>
      </c>
    </row>
    <row r="28" spans="1:9" x14ac:dyDescent="0.25">
      <c r="A28" s="71">
        <f>('INGRESOS DIARIOS'!C54*'MI LISTA DE PRECIOS'!G14/60)</f>
        <v>0</v>
      </c>
      <c r="B28" s="71">
        <f>('INGRESOS DIARIOS'!E54*'MI LISTA DE PRECIOS'!G14/60)</f>
        <v>0</v>
      </c>
      <c r="C28" s="71">
        <f>('INGRESOS DIARIOS'!G54*'MI LISTA DE PRECIOS'!G14/60)</f>
        <v>0</v>
      </c>
      <c r="D28" s="71">
        <f>('INGRESOS DIARIOS'!I54*'MI LISTA DE PRECIOS'!G14/60)</f>
        <v>0</v>
      </c>
      <c r="E28" s="71">
        <f>('INGRESOS DIARIOS'!K54*'MI LISTA DE PRECIOS'!G14/60)</f>
        <v>0</v>
      </c>
      <c r="F28" s="71">
        <f>('INGRESOS DIARIOS'!M54*'MI LISTA DE PRECIOS'!G14/60)</f>
        <v>0</v>
      </c>
      <c r="G28" s="71">
        <f>('INGRESOS DIARIOS'!O54*'MI LISTA DE PRECIOS'!G14/60)</f>
        <v>0</v>
      </c>
    </row>
    <row r="29" spans="1:9" x14ac:dyDescent="0.25">
      <c r="A29" s="71">
        <f>('INGRESOS DIARIOS'!C55*'MI LISTA DE PRECIOS'!G15/60)</f>
        <v>0</v>
      </c>
      <c r="B29" s="71">
        <f>('INGRESOS DIARIOS'!E55*'MI LISTA DE PRECIOS'!G15/60)</f>
        <v>0</v>
      </c>
      <c r="C29" s="71">
        <f>('INGRESOS DIARIOS'!G55*'MI LISTA DE PRECIOS'!G15/60)</f>
        <v>0</v>
      </c>
      <c r="D29" s="71">
        <f>('INGRESOS DIARIOS'!I55*'MI LISTA DE PRECIOS'!G15/60)</f>
        <v>0</v>
      </c>
      <c r="E29" s="71">
        <f>('INGRESOS DIARIOS'!K55*'MI LISTA DE PRECIOS'!G15/60)</f>
        <v>0</v>
      </c>
      <c r="F29" s="71">
        <f>('INGRESOS DIARIOS'!M55*'MI LISTA DE PRECIOS'!G15/60)</f>
        <v>0</v>
      </c>
      <c r="G29" s="71">
        <f>('INGRESOS DIARIOS'!O55*'MI LISTA DE PRECIOS'!G15/60)</f>
        <v>0</v>
      </c>
    </row>
    <row r="30" spans="1:9" x14ac:dyDescent="0.25">
      <c r="A30" s="71">
        <f>('INGRESOS DIARIOS'!C56*'MI LISTA DE PRECIOS'!G16/60)</f>
        <v>0</v>
      </c>
      <c r="B30" s="71">
        <f>('INGRESOS DIARIOS'!E56*'MI LISTA DE PRECIOS'!G16/60)</f>
        <v>0</v>
      </c>
      <c r="C30" s="71">
        <f>('INGRESOS DIARIOS'!G56*'MI LISTA DE PRECIOS'!G16/60)</f>
        <v>0</v>
      </c>
      <c r="D30" s="71">
        <f>('INGRESOS DIARIOS'!I56*'MI LISTA DE PRECIOS'!G16/60)</f>
        <v>0</v>
      </c>
      <c r="E30" s="71">
        <f>('INGRESOS DIARIOS'!K56*'MI LISTA DE PRECIOS'!G16/60)</f>
        <v>0</v>
      </c>
      <c r="F30" s="71">
        <f>('INGRESOS DIARIOS'!M56*'MI LISTA DE PRECIOS'!G16/60)</f>
        <v>0</v>
      </c>
      <c r="G30" s="71">
        <f>('INGRESOS DIARIOS'!O56*'MI LISTA DE PRECIOS'!G16/60)</f>
        <v>0</v>
      </c>
    </row>
    <row r="31" spans="1:9" x14ac:dyDescent="0.25">
      <c r="A31" s="71">
        <f>('INGRESOS DIARIOS'!C57*'MI LISTA DE PRECIOS'!G17/60)</f>
        <v>0</v>
      </c>
      <c r="B31" s="71">
        <f>('INGRESOS DIARIOS'!E57*'MI LISTA DE PRECIOS'!G17/60)</f>
        <v>0</v>
      </c>
      <c r="C31" s="71">
        <f>('INGRESOS DIARIOS'!G57*'MI LISTA DE PRECIOS'!G17/60)</f>
        <v>0</v>
      </c>
      <c r="D31" s="71">
        <f>('INGRESOS DIARIOS'!I57*'MI LISTA DE PRECIOS'!G17/60)</f>
        <v>0</v>
      </c>
      <c r="E31" s="71">
        <f>('INGRESOS DIARIOS'!K57*'MI LISTA DE PRECIOS'!G17/60)</f>
        <v>0</v>
      </c>
      <c r="F31" s="71">
        <f>('INGRESOS DIARIOS'!M57*'MI LISTA DE PRECIOS'!G17/60)</f>
        <v>0</v>
      </c>
      <c r="G31" s="71">
        <f>('INGRESOS DIARIOS'!O57*'MI LISTA DE PRECIOS'!G17/60)</f>
        <v>0</v>
      </c>
    </row>
    <row r="32" spans="1:9" x14ac:dyDescent="0.25">
      <c r="A32" s="71">
        <f>('INGRESOS DIARIOS'!C58*'MI LISTA DE PRECIOS'!G18/60)</f>
        <v>0</v>
      </c>
      <c r="B32" s="71">
        <f>('INGRESOS DIARIOS'!E58*'MI LISTA DE PRECIOS'!G18/60)</f>
        <v>0</v>
      </c>
      <c r="C32" s="71">
        <f>('INGRESOS DIARIOS'!G58*'MI LISTA DE PRECIOS'!G18/60)</f>
        <v>0</v>
      </c>
      <c r="D32" s="71">
        <f>('INGRESOS DIARIOS'!I58*'MI LISTA DE PRECIOS'!G18/60)</f>
        <v>0</v>
      </c>
      <c r="E32" s="71">
        <f>('INGRESOS DIARIOS'!K58*'MI LISTA DE PRECIOS'!G18/60)</f>
        <v>0</v>
      </c>
      <c r="F32" s="71">
        <f>('INGRESOS DIARIOS'!M58*'MI LISTA DE PRECIOS'!G18/60)</f>
        <v>0</v>
      </c>
      <c r="G32" s="71">
        <f>('INGRESOS DIARIOS'!O58*'MI LISTA DE PRECIOS'!G18/60)</f>
        <v>0</v>
      </c>
    </row>
    <row r="33" spans="1:9" x14ac:dyDescent="0.25">
      <c r="A33" s="71">
        <f>('INGRESOS DIARIOS'!C59*'MI LISTA DE PRECIOS'!G19/60)</f>
        <v>0</v>
      </c>
      <c r="B33" s="71">
        <f>('INGRESOS DIARIOS'!E59*'MI LISTA DE PRECIOS'!G19/60)</f>
        <v>0</v>
      </c>
      <c r="C33" s="71">
        <f>('INGRESOS DIARIOS'!G59*'MI LISTA DE PRECIOS'!G19/60)</f>
        <v>0</v>
      </c>
      <c r="D33" s="71">
        <f>('INGRESOS DIARIOS'!I59*'MI LISTA DE PRECIOS'!G19/60)</f>
        <v>0</v>
      </c>
      <c r="E33" s="71">
        <f>('INGRESOS DIARIOS'!K59*'MI LISTA DE PRECIOS'!G19/60)</f>
        <v>0</v>
      </c>
      <c r="F33" s="71">
        <f>('INGRESOS DIARIOS'!M59*'MI LISTA DE PRECIOS'!G19/60)</f>
        <v>0</v>
      </c>
      <c r="G33" s="71">
        <f>('INGRESOS DIARIOS'!O59*'MI LISTA DE PRECIOS'!G19/60)</f>
        <v>0</v>
      </c>
    </row>
    <row r="34" spans="1:9" x14ac:dyDescent="0.25">
      <c r="A34" s="71">
        <f>('INGRESOS DIARIOS'!C60*'MI LISTA DE PRECIOS'!G20/60)</f>
        <v>0</v>
      </c>
      <c r="B34" s="71">
        <f>('INGRESOS DIARIOS'!E60*'MI LISTA DE PRECIOS'!G20/60)</f>
        <v>0</v>
      </c>
      <c r="C34" s="71">
        <f>('INGRESOS DIARIOS'!G60*'MI LISTA DE PRECIOS'!G20/60)</f>
        <v>0</v>
      </c>
      <c r="D34" s="71">
        <f>('INGRESOS DIARIOS'!I60*'MI LISTA DE PRECIOS'!G20/60)</f>
        <v>0</v>
      </c>
      <c r="E34" s="71">
        <f>('INGRESOS DIARIOS'!K60*'MI LISTA DE PRECIOS'!G20/60)</f>
        <v>0</v>
      </c>
      <c r="F34" s="71">
        <f>('INGRESOS DIARIOS'!M60*'MI LISTA DE PRECIOS'!G20/60)</f>
        <v>0</v>
      </c>
      <c r="G34" s="71">
        <f>('INGRESOS DIARIOS'!O60*'MI LISTA DE PRECIOS'!G20/60)</f>
        <v>0</v>
      </c>
    </row>
    <row r="35" spans="1:9" x14ac:dyDescent="0.25">
      <c r="A35" s="72">
        <f t="shared" ref="A35:G35" si="1">SUM(A20:A34)</f>
        <v>0</v>
      </c>
      <c r="B35" s="72">
        <f t="shared" si="1"/>
        <v>0</v>
      </c>
      <c r="C35" s="72">
        <f t="shared" si="1"/>
        <v>0</v>
      </c>
      <c r="D35" s="72">
        <f t="shared" si="1"/>
        <v>0</v>
      </c>
      <c r="E35" s="72">
        <f t="shared" si="1"/>
        <v>0</v>
      </c>
      <c r="F35" s="72">
        <f t="shared" si="1"/>
        <v>0</v>
      </c>
      <c r="G35" s="72">
        <f t="shared" si="1"/>
        <v>0</v>
      </c>
    </row>
    <row r="37" spans="1:9" x14ac:dyDescent="0.25">
      <c r="A37" s="17" t="s">
        <v>23</v>
      </c>
      <c r="B37" s="17" t="s">
        <v>24</v>
      </c>
      <c r="C37" s="17" t="s">
        <v>25</v>
      </c>
      <c r="D37" s="17" t="s">
        <v>26</v>
      </c>
      <c r="E37" s="17" t="s">
        <v>27</v>
      </c>
      <c r="F37" s="17" t="s">
        <v>28</v>
      </c>
      <c r="G37" s="17" t="s">
        <v>78</v>
      </c>
      <c r="H37" s="164" t="s">
        <v>182</v>
      </c>
      <c r="I37" s="164"/>
    </row>
    <row r="38" spans="1:9" x14ac:dyDescent="0.25">
      <c r="A38" s="71">
        <f>('INGRESOS DIARIOS'!C75*'MI LISTA DE PRECIOS'!$G$6)/60</f>
        <v>0</v>
      </c>
      <c r="B38" s="71">
        <f>('INGRESOS DIARIOS'!E75*'MI LISTA DE PRECIOS'!$G$6)/60</f>
        <v>0</v>
      </c>
      <c r="C38" s="71">
        <f>('INGRESOS DIARIOS'!G75*'MI LISTA DE PRECIOS'!$G$6)/60</f>
        <v>0</v>
      </c>
      <c r="D38" s="71">
        <f>('INGRESOS DIARIOS'!I75*'MI LISTA DE PRECIOS'!$G$6)/60</f>
        <v>0</v>
      </c>
      <c r="E38" s="71">
        <f>('INGRESOS DIARIOS'!K75*'MI LISTA DE PRECIOS'!$G$6)/60</f>
        <v>0</v>
      </c>
      <c r="F38" s="71">
        <f>('INGRESOS DIARIOS'!M75*'MI LISTA DE PRECIOS'!$G$6)/60</f>
        <v>0</v>
      </c>
      <c r="G38" s="71">
        <f>('INGRESOS DIARIOS'!O75*'MI LISTA DE PRECIOS'!$G$6)/60</f>
        <v>0</v>
      </c>
    </row>
    <row r="39" spans="1:9" x14ac:dyDescent="0.25">
      <c r="A39" s="71">
        <f>('INGRESOS DIARIOS'!C76*'MI LISTA DE PRECIOS'!G7)/60</f>
        <v>0</v>
      </c>
      <c r="B39" s="71">
        <f>('INGRESOS DIARIOS'!E76*'MI LISTA DE PRECIOS'!G7)/60</f>
        <v>0</v>
      </c>
      <c r="C39" s="71">
        <f>('INGRESOS DIARIOS'!G76*'MI LISTA DE PRECIOS'!G7)/60</f>
        <v>0</v>
      </c>
      <c r="D39" s="71">
        <f>('INGRESOS DIARIOS'!I76*'MI LISTA DE PRECIOS'!G7)/60</f>
        <v>0</v>
      </c>
      <c r="E39" s="71">
        <f>('INGRESOS DIARIOS'!K76*'MI LISTA DE PRECIOS'!G7)/60</f>
        <v>0</v>
      </c>
      <c r="F39" s="71">
        <f>('INGRESOS DIARIOS'!M76*'MI LISTA DE PRECIOS'!G7)/60</f>
        <v>0</v>
      </c>
      <c r="G39" s="71">
        <f>('INGRESOS DIARIOS'!O76*'MI LISTA DE PRECIOS'!G7)/60</f>
        <v>0</v>
      </c>
    </row>
    <row r="40" spans="1:9" x14ac:dyDescent="0.25">
      <c r="A40" s="71">
        <f>('INGRESOS DIARIOS'!C77*'MI LISTA DE PRECIOS'!G8)/60</f>
        <v>0</v>
      </c>
      <c r="B40" s="71">
        <f>('INGRESOS DIARIOS'!E77*'MI LISTA DE PRECIOS'!G8)/60</f>
        <v>0</v>
      </c>
      <c r="C40" s="71">
        <f>('INGRESOS DIARIOS'!G77*'MI LISTA DE PRECIOS'!G8)/60</f>
        <v>0</v>
      </c>
      <c r="D40" s="71">
        <f>('INGRESOS DIARIOS'!I77*'MI LISTA DE PRECIOS'!G8)/60</f>
        <v>0</v>
      </c>
      <c r="E40" s="71">
        <f>('INGRESOS DIARIOS'!K77*'MI LISTA DE PRECIOS'!G8)/60</f>
        <v>0</v>
      </c>
      <c r="F40" s="71">
        <f>('INGRESOS DIARIOS'!M77*'MI LISTA DE PRECIOS'!G8)/60</f>
        <v>0</v>
      </c>
      <c r="G40" s="71">
        <f>('INGRESOS DIARIOS'!O77*'MI LISTA DE PRECIOS'!G8)/60</f>
        <v>0</v>
      </c>
    </row>
    <row r="41" spans="1:9" x14ac:dyDescent="0.25">
      <c r="A41" s="71">
        <f>('INGRESOS DIARIOS'!C78*'MI LISTA DE PRECIOS'!G9)/60</f>
        <v>0</v>
      </c>
      <c r="B41" s="71">
        <f>('INGRESOS DIARIOS'!E78*'MI LISTA DE PRECIOS'!G9)/60</f>
        <v>0</v>
      </c>
      <c r="C41" s="71">
        <f>('INGRESOS DIARIOS'!G78*'MI LISTA DE PRECIOS'!G9)/60</f>
        <v>0</v>
      </c>
      <c r="D41" s="71">
        <f>('INGRESOS DIARIOS'!I78*'MI LISTA DE PRECIOS'!G9)/60</f>
        <v>0</v>
      </c>
      <c r="E41" s="71">
        <f>('INGRESOS DIARIOS'!K78*'MI LISTA DE PRECIOS'!G9)/60</f>
        <v>0</v>
      </c>
      <c r="F41" s="71">
        <f>('INGRESOS DIARIOS'!M78*'MI LISTA DE PRECIOS'!G9)/60</f>
        <v>0</v>
      </c>
      <c r="G41" s="71">
        <f>('INGRESOS DIARIOS'!O78*'MI LISTA DE PRECIOS'!G9)/60</f>
        <v>0</v>
      </c>
    </row>
    <row r="42" spans="1:9" x14ac:dyDescent="0.25">
      <c r="A42" s="71">
        <f>('INGRESOS DIARIOS'!C79*'MI LISTA DE PRECIOS'!G10)/60</f>
        <v>0</v>
      </c>
      <c r="B42" s="71">
        <f>('INGRESOS DIARIOS'!E79*'MI LISTA DE PRECIOS'!G10)/60</f>
        <v>0</v>
      </c>
      <c r="C42" s="71">
        <f>('INGRESOS DIARIOS'!G79*'MI LISTA DE PRECIOS'!G10)/60</f>
        <v>0</v>
      </c>
      <c r="D42" s="71">
        <f>('INGRESOS DIARIOS'!I79*'MI LISTA DE PRECIOS'!G10)/60</f>
        <v>0</v>
      </c>
      <c r="E42" s="71">
        <f>('INGRESOS DIARIOS'!K79*'MI LISTA DE PRECIOS'!G10)/60</f>
        <v>0</v>
      </c>
      <c r="F42" s="71">
        <f>('INGRESOS DIARIOS'!M79*'MI LISTA DE PRECIOS'!G10)/60</f>
        <v>0</v>
      </c>
      <c r="G42" s="71">
        <f>('INGRESOS DIARIOS'!O79*'MI LISTA DE PRECIOS'!G10)/60</f>
        <v>0</v>
      </c>
    </row>
    <row r="43" spans="1:9" x14ac:dyDescent="0.25">
      <c r="A43" s="71">
        <f>('INGRESOS DIARIOS'!C80*'MI LISTA DE PRECIOS'!G11)/60</f>
        <v>0</v>
      </c>
      <c r="B43" s="71">
        <f>('INGRESOS DIARIOS'!E80*'MI LISTA DE PRECIOS'!G11)/60</f>
        <v>0</v>
      </c>
      <c r="C43" s="71">
        <f>('INGRESOS DIARIOS'!G80*'MI LISTA DE PRECIOS'!G11)/60</f>
        <v>0</v>
      </c>
      <c r="D43" s="71">
        <f>('INGRESOS DIARIOS'!I80*'MI LISTA DE PRECIOS'!G11)/60</f>
        <v>0</v>
      </c>
      <c r="E43" s="71">
        <f>('INGRESOS DIARIOS'!K80*'MI LISTA DE PRECIOS'!G11)/60</f>
        <v>0</v>
      </c>
      <c r="F43" s="71">
        <f>('INGRESOS DIARIOS'!M80*'MI LISTA DE PRECIOS'!G11)/60</f>
        <v>0</v>
      </c>
      <c r="G43" s="71">
        <f>('INGRESOS DIARIOS'!O80*'MI LISTA DE PRECIOS'!G11)/60</f>
        <v>0</v>
      </c>
    </row>
    <row r="44" spans="1:9" x14ac:dyDescent="0.25">
      <c r="A44" s="71">
        <f>('INGRESOS DIARIOS'!C81*'MI LISTA DE PRECIOS'!G12)/60</f>
        <v>0</v>
      </c>
      <c r="B44" s="71">
        <f>('INGRESOS DIARIOS'!E81*'MI LISTA DE PRECIOS'!G12)/60</f>
        <v>0</v>
      </c>
      <c r="C44" s="71">
        <f>('INGRESOS DIARIOS'!G81*'MI LISTA DE PRECIOS'!G12)/60</f>
        <v>0</v>
      </c>
      <c r="D44" s="71">
        <f>('INGRESOS DIARIOS'!I81*'MI LISTA DE PRECIOS'!G12)/60</f>
        <v>0</v>
      </c>
      <c r="E44" s="71">
        <f>('INGRESOS DIARIOS'!K81*'MI LISTA DE PRECIOS'!G12)/60</f>
        <v>0</v>
      </c>
      <c r="F44" s="71">
        <f>('INGRESOS DIARIOS'!M81*'MI LISTA DE PRECIOS'!G12)/60</f>
        <v>0</v>
      </c>
      <c r="G44" s="71">
        <f>('INGRESOS DIARIOS'!O81*'MI LISTA DE PRECIOS'!G12)/60</f>
        <v>0</v>
      </c>
    </row>
    <row r="45" spans="1:9" x14ac:dyDescent="0.25">
      <c r="A45" s="71">
        <f>('INGRESOS DIARIOS'!C82*'MI LISTA DE PRECIOS'!G13)/60</f>
        <v>0</v>
      </c>
      <c r="B45" s="71">
        <f>('INGRESOS DIARIOS'!E82*'MI LISTA DE PRECIOS'!G13)/60</f>
        <v>0</v>
      </c>
      <c r="C45" s="71">
        <f>('INGRESOS DIARIOS'!G82*'MI LISTA DE PRECIOS'!G13)/60</f>
        <v>0</v>
      </c>
      <c r="D45" s="71">
        <f>('INGRESOS DIARIOS'!I82*'MI LISTA DE PRECIOS'!G13)/60</f>
        <v>0</v>
      </c>
      <c r="E45" s="71">
        <f>('INGRESOS DIARIOS'!K82*'MI LISTA DE PRECIOS'!G13)/60</f>
        <v>0</v>
      </c>
      <c r="F45" s="71">
        <f>('INGRESOS DIARIOS'!M82*'MI LISTA DE PRECIOS'!G13)/60</f>
        <v>0</v>
      </c>
      <c r="G45" s="71">
        <f>('INGRESOS DIARIOS'!O82*'MI LISTA DE PRECIOS'!G13)/60</f>
        <v>0</v>
      </c>
    </row>
    <row r="46" spans="1:9" x14ac:dyDescent="0.25">
      <c r="A46" s="71">
        <f>('INGRESOS DIARIOS'!C83*'MI LISTA DE PRECIOS'!G14)/60</f>
        <v>0</v>
      </c>
      <c r="B46" s="71">
        <f>('INGRESOS DIARIOS'!E83*'MI LISTA DE PRECIOS'!G14)/60</f>
        <v>0</v>
      </c>
      <c r="C46" s="71">
        <f>('INGRESOS DIARIOS'!G83*'MI LISTA DE PRECIOS'!G14)/60</f>
        <v>0</v>
      </c>
      <c r="D46" s="71">
        <f>('INGRESOS DIARIOS'!I83*'MI LISTA DE PRECIOS'!G14)/60</f>
        <v>0</v>
      </c>
      <c r="E46" s="71">
        <f>('INGRESOS DIARIOS'!K83*'MI LISTA DE PRECIOS'!G14)/60</f>
        <v>0</v>
      </c>
      <c r="F46" s="71">
        <f>('INGRESOS DIARIOS'!M83*'MI LISTA DE PRECIOS'!G14)/60</f>
        <v>0</v>
      </c>
      <c r="G46" s="71">
        <f>('INGRESOS DIARIOS'!O83*'MI LISTA DE PRECIOS'!G14)/60</f>
        <v>0</v>
      </c>
    </row>
    <row r="47" spans="1:9" x14ac:dyDescent="0.25">
      <c r="A47" s="71">
        <f>('INGRESOS DIARIOS'!C84*'MI LISTA DE PRECIOS'!G15)/60</f>
        <v>0</v>
      </c>
      <c r="B47" s="71">
        <f>('INGRESOS DIARIOS'!E84*'MI LISTA DE PRECIOS'!G15)/60</f>
        <v>0</v>
      </c>
      <c r="C47" s="71">
        <f>('INGRESOS DIARIOS'!G84*'MI LISTA DE PRECIOS'!G15)/60</f>
        <v>0</v>
      </c>
      <c r="D47" s="71">
        <f>('INGRESOS DIARIOS'!I84*'MI LISTA DE PRECIOS'!G15)/60</f>
        <v>0</v>
      </c>
      <c r="E47" s="71">
        <f>('INGRESOS DIARIOS'!K84*'MI LISTA DE PRECIOS'!G15)/60</f>
        <v>0</v>
      </c>
      <c r="F47" s="71">
        <f>('INGRESOS DIARIOS'!M84*'MI LISTA DE PRECIOS'!G15)/60</f>
        <v>0</v>
      </c>
      <c r="G47" s="71">
        <f>('INGRESOS DIARIOS'!O84*'MI LISTA DE PRECIOS'!G15)/60</f>
        <v>0</v>
      </c>
    </row>
    <row r="48" spans="1:9" x14ac:dyDescent="0.25">
      <c r="A48" s="71">
        <f>('INGRESOS DIARIOS'!C85*'MI LISTA DE PRECIOS'!G16)/60</f>
        <v>0</v>
      </c>
      <c r="B48" s="71">
        <f>('INGRESOS DIARIOS'!E85*'MI LISTA DE PRECIOS'!G16)/60</f>
        <v>0</v>
      </c>
      <c r="C48" s="71">
        <f>('INGRESOS DIARIOS'!G85*'MI LISTA DE PRECIOS'!G16)/60</f>
        <v>0</v>
      </c>
      <c r="D48" s="71">
        <f>('INGRESOS DIARIOS'!I85*'MI LISTA DE PRECIOS'!G16)/60</f>
        <v>0</v>
      </c>
      <c r="E48" s="71">
        <f>('INGRESOS DIARIOS'!K85*'MI LISTA DE PRECIOS'!G16)/60</f>
        <v>0</v>
      </c>
      <c r="F48" s="71">
        <f>('INGRESOS DIARIOS'!M85*'MI LISTA DE PRECIOS'!G16)/60</f>
        <v>0</v>
      </c>
      <c r="G48" s="71">
        <f>('INGRESOS DIARIOS'!O85*'MI LISTA DE PRECIOS'!G16)/60</f>
        <v>0</v>
      </c>
    </row>
    <row r="49" spans="1:9" x14ac:dyDescent="0.25">
      <c r="A49" s="71">
        <f>('INGRESOS DIARIOS'!C86*'MI LISTA DE PRECIOS'!G17)/60</f>
        <v>0</v>
      </c>
      <c r="B49" s="71">
        <f>('INGRESOS DIARIOS'!E86*'MI LISTA DE PRECIOS'!G17)/60</f>
        <v>0</v>
      </c>
      <c r="C49" s="71">
        <f>('INGRESOS DIARIOS'!G86*'MI LISTA DE PRECIOS'!G17)/60</f>
        <v>0</v>
      </c>
      <c r="D49" s="71">
        <f>('INGRESOS DIARIOS'!I86*'MI LISTA DE PRECIOS'!G17)/60</f>
        <v>0</v>
      </c>
      <c r="E49" s="71">
        <f>('INGRESOS DIARIOS'!K86*'MI LISTA DE PRECIOS'!G17)/60</f>
        <v>0</v>
      </c>
      <c r="F49" s="71">
        <f>('INGRESOS DIARIOS'!M86*'MI LISTA DE PRECIOS'!G17)/60</f>
        <v>0</v>
      </c>
      <c r="G49" s="71">
        <f>('INGRESOS DIARIOS'!O86*'MI LISTA DE PRECIOS'!G17)/60</f>
        <v>0</v>
      </c>
    </row>
    <row r="50" spans="1:9" x14ac:dyDescent="0.25">
      <c r="A50" s="71">
        <f>('INGRESOS DIARIOS'!C87*'MI LISTA DE PRECIOS'!G18)/60</f>
        <v>0</v>
      </c>
      <c r="B50" s="71">
        <f>('INGRESOS DIARIOS'!E87*'MI LISTA DE PRECIOS'!G18)/60</f>
        <v>0</v>
      </c>
      <c r="C50" s="71">
        <f>('INGRESOS DIARIOS'!G87*'MI LISTA DE PRECIOS'!G18)/60</f>
        <v>0</v>
      </c>
      <c r="D50" s="71">
        <f>('INGRESOS DIARIOS'!I87*'MI LISTA DE PRECIOS'!G18)/60</f>
        <v>0</v>
      </c>
      <c r="E50" s="71">
        <f>('INGRESOS DIARIOS'!K87*'MI LISTA DE PRECIOS'!G18)/60</f>
        <v>0</v>
      </c>
      <c r="F50" s="71">
        <f>('INGRESOS DIARIOS'!M87*'MI LISTA DE PRECIOS'!G18)/60</f>
        <v>0</v>
      </c>
      <c r="G50" s="71">
        <f>('INGRESOS DIARIOS'!O87*'MI LISTA DE PRECIOS'!G18)/60</f>
        <v>0</v>
      </c>
    </row>
    <row r="51" spans="1:9" x14ac:dyDescent="0.25">
      <c r="A51" s="71">
        <f>('INGRESOS DIARIOS'!C88*'MI LISTA DE PRECIOS'!G19)/60</f>
        <v>0</v>
      </c>
      <c r="B51" s="71">
        <f>('INGRESOS DIARIOS'!E88*'MI LISTA DE PRECIOS'!G19)/60</f>
        <v>0</v>
      </c>
      <c r="C51" s="71">
        <f>('INGRESOS DIARIOS'!G88*'MI LISTA DE PRECIOS'!G19)/60</f>
        <v>0</v>
      </c>
      <c r="D51" s="71">
        <f>('INGRESOS DIARIOS'!I88*'MI LISTA DE PRECIOS'!G19)/60</f>
        <v>0</v>
      </c>
      <c r="E51" s="71">
        <f>('INGRESOS DIARIOS'!K88*'MI LISTA DE PRECIOS'!G19)/60</f>
        <v>0</v>
      </c>
      <c r="F51" s="71">
        <f>('INGRESOS DIARIOS'!M88*'MI LISTA DE PRECIOS'!G19)/60</f>
        <v>0</v>
      </c>
      <c r="G51" s="71">
        <f>('INGRESOS DIARIOS'!O88*'MI LISTA DE PRECIOS'!G19)/60</f>
        <v>0</v>
      </c>
    </row>
    <row r="52" spans="1:9" x14ac:dyDescent="0.25">
      <c r="A52" s="71">
        <f>('INGRESOS DIARIOS'!C89*'MI LISTA DE PRECIOS'!G20)/60</f>
        <v>0</v>
      </c>
      <c r="B52" s="71">
        <f>('INGRESOS DIARIOS'!E89*'MI LISTA DE PRECIOS'!G20)/60</f>
        <v>0</v>
      </c>
      <c r="C52" s="71">
        <f>('INGRESOS DIARIOS'!G89*'MI LISTA DE PRECIOS'!G20)/60</f>
        <v>0</v>
      </c>
      <c r="D52" s="71">
        <f>('INGRESOS DIARIOS'!I89*'MI LISTA DE PRECIOS'!G20)/60</f>
        <v>0</v>
      </c>
      <c r="E52" s="71">
        <f>('INGRESOS DIARIOS'!K89*'MI LISTA DE PRECIOS'!G20)/60</f>
        <v>0</v>
      </c>
      <c r="F52" s="71">
        <f>('INGRESOS DIARIOS'!M89*'MI LISTA DE PRECIOS'!G20)/60</f>
        <v>0</v>
      </c>
      <c r="G52" s="71">
        <f>('INGRESOS DIARIOS'!O89*'MI LISTA DE PRECIOS'!G20)/60</f>
        <v>0</v>
      </c>
    </row>
    <row r="53" spans="1:9" x14ac:dyDescent="0.25">
      <c r="A53" s="72">
        <f t="shared" ref="A53:G53" si="2">SUM(A38:A52)</f>
        <v>0</v>
      </c>
      <c r="B53" s="72">
        <f t="shared" si="2"/>
        <v>0</v>
      </c>
      <c r="C53" s="72">
        <f t="shared" si="2"/>
        <v>0</v>
      </c>
      <c r="D53" s="72">
        <f t="shared" si="2"/>
        <v>0</v>
      </c>
      <c r="E53" s="72">
        <f t="shared" si="2"/>
        <v>0</v>
      </c>
      <c r="F53" s="72">
        <f t="shared" si="2"/>
        <v>0</v>
      </c>
      <c r="G53" s="72">
        <f t="shared" si="2"/>
        <v>0</v>
      </c>
    </row>
    <row r="55" spans="1:9" x14ac:dyDescent="0.25">
      <c r="A55" s="17" t="s">
        <v>23</v>
      </c>
      <c r="B55" s="17" t="s">
        <v>24</v>
      </c>
      <c r="C55" s="17" t="s">
        <v>25</v>
      </c>
      <c r="D55" s="17" t="s">
        <v>26</v>
      </c>
      <c r="E55" s="17" t="s">
        <v>27</v>
      </c>
      <c r="F55" s="17" t="s">
        <v>28</v>
      </c>
      <c r="G55" s="17" t="s">
        <v>78</v>
      </c>
      <c r="H55" s="164" t="s">
        <v>183</v>
      </c>
      <c r="I55" s="164"/>
    </row>
    <row r="56" spans="1:9" x14ac:dyDescent="0.25">
      <c r="A56" s="71">
        <f>('INGRESOS DIARIOS'!C104*'MI LISTA DE PRECIOS'!G6)/60</f>
        <v>0</v>
      </c>
      <c r="B56" s="71">
        <f>('INGRESOS DIARIOS'!E104*'MI LISTA DE PRECIOS'!G6)/60</f>
        <v>0</v>
      </c>
      <c r="C56" s="71">
        <f>('INGRESOS DIARIOS'!G104*'MI LISTA DE PRECIOS'!G6)/60</f>
        <v>0</v>
      </c>
      <c r="D56" s="71">
        <f>('INGRESOS DIARIOS'!I104*'MI LISTA DE PRECIOS'!G6)/60</f>
        <v>0</v>
      </c>
      <c r="E56" s="71">
        <f>('INGRESOS DIARIOS'!K104*'MI LISTA DE PRECIOS'!G6)/60</f>
        <v>0</v>
      </c>
      <c r="F56" s="71">
        <f>('INGRESOS DIARIOS'!M104*'MI LISTA DE PRECIOS'!G6)/60</f>
        <v>0</v>
      </c>
      <c r="G56" s="71">
        <f>('INGRESOS DIARIOS'!O104*'MI LISTA DE PRECIOS'!G6)/60</f>
        <v>0</v>
      </c>
    </row>
    <row r="57" spans="1:9" x14ac:dyDescent="0.25">
      <c r="A57" s="71">
        <f>('INGRESOS DIARIOS'!C105*'MI LISTA DE PRECIOS'!G7)/60</f>
        <v>0</v>
      </c>
      <c r="B57" s="71">
        <f>('INGRESOS DIARIOS'!E105*'MI LISTA DE PRECIOS'!G7)/60</f>
        <v>0</v>
      </c>
      <c r="C57" s="71">
        <f>('INGRESOS DIARIOS'!G105*'MI LISTA DE PRECIOS'!G7)/60</f>
        <v>0</v>
      </c>
      <c r="D57" s="71">
        <f>('INGRESOS DIARIOS'!I105*'MI LISTA DE PRECIOS'!G7)/60</f>
        <v>0</v>
      </c>
      <c r="E57" s="71">
        <f>('INGRESOS DIARIOS'!K105*'MI LISTA DE PRECIOS'!G7)/60</f>
        <v>0</v>
      </c>
      <c r="F57" s="71">
        <f>('INGRESOS DIARIOS'!M105*'MI LISTA DE PRECIOS'!G7)/60</f>
        <v>0</v>
      </c>
      <c r="G57" s="71">
        <f>('INGRESOS DIARIOS'!O105*'MI LISTA DE PRECIOS'!G7)/60</f>
        <v>0</v>
      </c>
    </row>
    <row r="58" spans="1:9" x14ac:dyDescent="0.25">
      <c r="A58" s="71">
        <f>('INGRESOS DIARIOS'!C106*'MI LISTA DE PRECIOS'!G8)/60</f>
        <v>0</v>
      </c>
      <c r="B58" s="71">
        <f>('INGRESOS DIARIOS'!E106*'MI LISTA DE PRECIOS'!G8)/60</f>
        <v>0</v>
      </c>
      <c r="C58" s="71">
        <f>('INGRESOS DIARIOS'!G106*'MI LISTA DE PRECIOS'!G8)/60</f>
        <v>0</v>
      </c>
      <c r="D58" s="71">
        <f>('INGRESOS DIARIOS'!I106*'MI LISTA DE PRECIOS'!G8)/60</f>
        <v>0</v>
      </c>
      <c r="E58" s="71">
        <f>('INGRESOS DIARIOS'!K106*'MI LISTA DE PRECIOS'!G8)/60</f>
        <v>0</v>
      </c>
      <c r="F58" s="71">
        <f>('INGRESOS DIARIOS'!M106*'MI LISTA DE PRECIOS'!G8)/60</f>
        <v>0</v>
      </c>
      <c r="G58" s="71">
        <f>('INGRESOS DIARIOS'!O106*'MI LISTA DE PRECIOS'!G8)/60</f>
        <v>0</v>
      </c>
    </row>
    <row r="59" spans="1:9" x14ac:dyDescent="0.25">
      <c r="A59" s="71">
        <f>('INGRESOS DIARIOS'!C107*'MI LISTA DE PRECIOS'!G9)/60</f>
        <v>0</v>
      </c>
      <c r="B59" s="71">
        <f>('INGRESOS DIARIOS'!E107*'MI LISTA DE PRECIOS'!G9)/60</f>
        <v>0</v>
      </c>
      <c r="C59" s="71">
        <f>('INGRESOS DIARIOS'!G107*'MI LISTA DE PRECIOS'!G9)/60</f>
        <v>0</v>
      </c>
      <c r="D59" s="71">
        <f>('INGRESOS DIARIOS'!I107*'MI LISTA DE PRECIOS'!G9)/60</f>
        <v>0</v>
      </c>
      <c r="E59" s="71">
        <f>('INGRESOS DIARIOS'!K107*'MI LISTA DE PRECIOS'!G9)/60</f>
        <v>0</v>
      </c>
      <c r="F59" s="71">
        <f>('INGRESOS DIARIOS'!M107*'MI LISTA DE PRECIOS'!G9)/60</f>
        <v>0</v>
      </c>
      <c r="G59" s="71">
        <f>('INGRESOS DIARIOS'!O107*'MI LISTA DE PRECIOS'!G9)/60</f>
        <v>0</v>
      </c>
    </row>
    <row r="60" spans="1:9" x14ac:dyDescent="0.25">
      <c r="A60" s="71">
        <f>('INGRESOS DIARIOS'!C108*'MI LISTA DE PRECIOS'!G10)/60</f>
        <v>0</v>
      </c>
      <c r="B60" s="71">
        <f>('INGRESOS DIARIOS'!E108*'MI LISTA DE PRECIOS'!G10)/60</f>
        <v>0</v>
      </c>
      <c r="C60" s="71">
        <f>('INGRESOS DIARIOS'!G108*'MI LISTA DE PRECIOS'!G10)/60</f>
        <v>0</v>
      </c>
      <c r="D60" s="71">
        <f>('INGRESOS DIARIOS'!I108*'MI LISTA DE PRECIOS'!G10)/60</f>
        <v>0</v>
      </c>
      <c r="E60" s="71">
        <f>('INGRESOS DIARIOS'!K108*'MI LISTA DE PRECIOS'!G10)/60</f>
        <v>0</v>
      </c>
      <c r="F60" s="71">
        <f>('INGRESOS DIARIOS'!M108*'MI LISTA DE PRECIOS'!G10)/60</f>
        <v>0</v>
      </c>
      <c r="G60" s="71">
        <f>('INGRESOS DIARIOS'!O108*'MI LISTA DE PRECIOS'!G10)/60</f>
        <v>0</v>
      </c>
    </row>
    <row r="61" spans="1:9" x14ac:dyDescent="0.25">
      <c r="A61" s="71">
        <f>('INGRESOS DIARIOS'!C109*'MI LISTA DE PRECIOS'!G11)/60</f>
        <v>0</v>
      </c>
      <c r="B61" s="71">
        <f>('INGRESOS DIARIOS'!E109*'MI LISTA DE PRECIOS'!G11)/60</f>
        <v>0</v>
      </c>
      <c r="C61" s="71">
        <f>('INGRESOS DIARIOS'!G109*'MI LISTA DE PRECIOS'!G11)/60</f>
        <v>0</v>
      </c>
      <c r="D61" s="71">
        <f>('INGRESOS DIARIOS'!I109*'MI LISTA DE PRECIOS'!G11)/60</f>
        <v>0</v>
      </c>
      <c r="E61" s="71">
        <f>('INGRESOS DIARIOS'!K109*'MI LISTA DE PRECIOS'!G11)/60</f>
        <v>0</v>
      </c>
      <c r="F61" s="71">
        <f>('INGRESOS DIARIOS'!M109*'MI LISTA DE PRECIOS'!G11)/60</f>
        <v>0</v>
      </c>
      <c r="G61" s="71">
        <f>('INGRESOS DIARIOS'!O109*'MI LISTA DE PRECIOS'!G11)/60</f>
        <v>0</v>
      </c>
    </row>
    <row r="62" spans="1:9" x14ac:dyDescent="0.25">
      <c r="A62" s="71">
        <f>('INGRESOS DIARIOS'!C110*'MI LISTA DE PRECIOS'!G12)/60</f>
        <v>0</v>
      </c>
      <c r="B62" s="71">
        <f>('INGRESOS DIARIOS'!E110*'MI LISTA DE PRECIOS'!G12)/60</f>
        <v>0</v>
      </c>
      <c r="C62" s="71">
        <f>('INGRESOS DIARIOS'!G110*'MI LISTA DE PRECIOS'!G12)/60</f>
        <v>0</v>
      </c>
      <c r="D62" s="71">
        <f>('INGRESOS DIARIOS'!I110*'MI LISTA DE PRECIOS'!G12)/60</f>
        <v>0</v>
      </c>
      <c r="E62" s="71">
        <f>('INGRESOS DIARIOS'!K110*'MI LISTA DE PRECIOS'!G12)/60</f>
        <v>0</v>
      </c>
      <c r="F62" s="71">
        <f>('INGRESOS DIARIOS'!M110*'MI LISTA DE PRECIOS'!G12)/60</f>
        <v>0</v>
      </c>
      <c r="G62" s="71">
        <f>('INGRESOS DIARIOS'!O110*'MI LISTA DE PRECIOS'!G12)/60</f>
        <v>0</v>
      </c>
    </row>
    <row r="63" spans="1:9" x14ac:dyDescent="0.25">
      <c r="A63" s="71">
        <f>('INGRESOS DIARIOS'!C111*'MI LISTA DE PRECIOS'!G13)/60</f>
        <v>0</v>
      </c>
      <c r="B63" s="71">
        <f>('INGRESOS DIARIOS'!E111*'MI LISTA DE PRECIOS'!G13)/60</f>
        <v>0</v>
      </c>
      <c r="C63" s="71">
        <f>('INGRESOS DIARIOS'!G111*'MI LISTA DE PRECIOS'!G13)/60</f>
        <v>0</v>
      </c>
      <c r="D63" s="71">
        <f>('INGRESOS DIARIOS'!I111*'MI LISTA DE PRECIOS'!G13)/60</f>
        <v>0</v>
      </c>
      <c r="E63" s="71">
        <f>('INGRESOS DIARIOS'!K111*'MI LISTA DE PRECIOS'!G13)/60</f>
        <v>0</v>
      </c>
      <c r="F63" s="71">
        <f>('INGRESOS DIARIOS'!M111*'MI LISTA DE PRECIOS'!G13)/60</f>
        <v>0</v>
      </c>
      <c r="G63" s="71">
        <f>('INGRESOS DIARIOS'!O111*'MI LISTA DE PRECIOS'!G13)/60</f>
        <v>0</v>
      </c>
    </row>
    <row r="64" spans="1:9" x14ac:dyDescent="0.25">
      <c r="A64" s="71">
        <f>('INGRESOS DIARIOS'!C112*'MI LISTA DE PRECIOS'!G14)/60</f>
        <v>0</v>
      </c>
      <c r="B64" s="71">
        <f>('INGRESOS DIARIOS'!E112*'MI LISTA DE PRECIOS'!G14)/60</f>
        <v>0</v>
      </c>
      <c r="C64" s="71">
        <f>('INGRESOS DIARIOS'!G112*'MI LISTA DE PRECIOS'!G14)/60</f>
        <v>0</v>
      </c>
      <c r="D64" s="71">
        <f>('INGRESOS DIARIOS'!I112*'MI LISTA DE PRECIOS'!G14)/60</f>
        <v>0</v>
      </c>
      <c r="E64" s="71">
        <f>('INGRESOS DIARIOS'!K112*'MI LISTA DE PRECIOS'!G14)/60</f>
        <v>0</v>
      </c>
      <c r="F64" s="71">
        <f>('INGRESOS DIARIOS'!M112*'MI LISTA DE PRECIOS'!G14)/60</f>
        <v>0</v>
      </c>
      <c r="G64" s="71">
        <f>('INGRESOS DIARIOS'!O112*'MI LISTA DE PRECIOS'!G14)/60</f>
        <v>0</v>
      </c>
    </row>
    <row r="65" spans="1:9" x14ac:dyDescent="0.25">
      <c r="A65" s="71">
        <f>('INGRESOS DIARIOS'!C113*'MI LISTA DE PRECIOS'!G15)/60</f>
        <v>0</v>
      </c>
      <c r="B65" s="71">
        <f>('INGRESOS DIARIOS'!E113*'MI LISTA DE PRECIOS'!G15)/60</f>
        <v>0</v>
      </c>
      <c r="C65" s="71">
        <f>('INGRESOS DIARIOS'!G113*'MI LISTA DE PRECIOS'!G15)/60</f>
        <v>0</v>
      </c>
      <c r="D65" s="71">
        <f>('INGRESOS DIARIOS'!I113*'MI LISTA DE PRECIOS'!G15)/60</f>
        <v>0</v>
      </c>
      <c r="E65" s="71">
        <f>('INGRESOS DIARIOS'!K113*'MI LISTA DE PRECIOS'!G15)/60</f>
        <v>0</v>
      </c>
      <c r="F65" s="71">
        <f>('INGRESOS DIARIOS'!M113*'MI LISTA DE PRECIOS'!G15)/60</f>
        <v>0</v>
      </c>
      <c r="G65" s="71">
        <f>('INGRESOS DIARIOS'!O113*'MI LISTA DE PRECIOS'!G15)/60</f>
        <v>0</v>
      </c>
    </row>
    <row r="66" spans="1:9" x14ac:dyDescent="0.25">
      <c r="A66" s="71">
        <f>('INGRESOS DIARIOS'!C114*'MI LISTA DE PRECIOS'!G16)/60</f>
        <v>0</v>
      </c>
      <c r="B66" s="71">
        <f>('INGRESOS DIARIOS'!E114*'MI LISTA DE PRECIOS'!G16)/60</f>
        <v>0</v>
      </c>
      <c r="C66" s="71">
        <f>('INGRESOS DIARIOS'!G114*'MI LISTA DE PRECIOS'!G16)/60</f>
        <v>0</v>
      </c>
      <c r="D66" s="71">
        <f>('INGRESOS DIARIOS'!I114*'MI LISTA DE PRECIOS'!G16)/60</f>
        <v>0</v>
      </c>
      <c r="E66" s="71">
        <f>('INGRESOS DIARIOS'!K114*'MI LISTA DE PRECIOS'!G16)/60</f>
        <v>0</v>
      </c>
      <c r="F66" s="71">
        <f>('INGRESOS DIARIOS'!M114*'MI LISTA DE PRECIOS'!G16)/60</f>
        <v>0</v>
      </c>
      <c r="G66" s="71">
        <f>('INGRESOS DIARIOS'!O114*'MI LISTA DE PRECIOS'!G16)/60</f>
        <v>0</v>
      </c>
    </row>
    <row r="67" spans="1:9" x14ac:dyDescent="0.25">
      <c r="A67" s="71">
        <f>('INGRESOS DIARIOS'!C115*'MI LISTA DE PRECIOS'!G17)/60</f>
        <v>0</v>
      </c>
      <c r="B67" s="71">
        <f>('INGRESOS DIARIOS'!E115*'MI LISTA DE PRECIOS'!G17)/60</f>
        <v>0</v>
      </c>
      <c r="C67" s="71">
        <f>('INGRESOS DIARIOS'!G115*'MI LISTA DE PRECIOS'!G17)/60</f>
        <v>0</v>
      </c>
      <c r="D67" s="71">
        <f>('INGRESOS DIARIOS'!I115*'MI LISTA DE PRECIOS'!G17)/60</f>
        <v>0</v>
      </c>
      <c r="E67" s="71">
        <f>('INGRESOS DIARIOS'!K115*'MI LISTA DE PRECIOS'!G17)/60</f>
        <v>0</v>
      </c>
      <c r="F67" s="71">
        <f>('INGRESOS DIARIOS'!M115*'MI LISTA DE PRECIOS'!G17)/60</f>
        <v>0</v>
      </c>
      <c r="G67" s="71">
        <f>('INGRESOS DIARIOS'!O115*'MI LISTA DE PRECIOS'!G17)/60</f>
        <v>0</v>
      </c>
    </row>
    <row r="68" spans="1:9" x14ac:dyDescent="0.25">
      <c r="A68" s="71">
        <f>('INGRESOS DIARIOS'!C116*'MI LISTA DE PRECIOS'!G18)/60</f>
        <v>0</v>
      </c>
      <c r="B68" s="71">
        <f>('INGRESOS DIARIOS'!E116*'MI LISTA DE PRECIOS'!G18)/60</f>
        <v>0</v>
      </c>
      <c r="C68" s="71">
        <f>('INGRESOS DIARIOS'!G116*'MI LISTA DE PRECIOS'!G18)/60</f>
        <v>0</v>
      </c>
      <c r="D68" s="71">
        <f>('INGRESOS DIARIOS'!I116*'MI LISTA DE PRECIOS'!G18)/60</f>
        <v>0</v>
      </c>
      <c r="E68" s="71">
        <f>('INGRESOS DIARIOS'!K116*'MI LISTA DE PRECIOS'!G18)/60</f>
        <v>0</v>
      </c>
      <c r="F68" s="71">
        <f>('INGRESOS DIARIOS'!M116*'MI LISTA DE PRECIOS'!G18)/60</f>
        <v>0</v>
      </c>
      <c r="G68" s="71">
        <f>('INGRESOS DIARIOS'!O116*'MI LISTA DE PRECIOS'!G18)/60</f>
        <v>0</v>
      </c>
    </row>
    <row r="69" spans="1:9" x14ac:dyDescent="0.25">
      <c r="A69" s="71">
        <f>('INGRESOS DIARIOS'!C117*'MI LISTA DE PRECIOS'!G19)/60</f>
        <v>0</v>
      </c>
      <c r="B69" s="71">
        <f>('INGRESOS DIARIOS'!E117*'MI LISTA DE PRECIOS'!G19)/60</f>
        <v>0</v>
      </c>
      <c r="C69" s="71">
        <f>('INGRESOS DIARIOS'!G117*'MI LISTA DE PRECIOS'!G19)/60</f>
        <v>0</v>
      </c>
      <c r="D69" s="71">
        <f>('INGRESOS DIARIOS'!I117*'MI LISTA DE PRECIOS'!G19)/60</f>
        <v>0</v>
      </c>
      <c r="E69" s="71">
        <f>('INGRESOS DIARIOS'!K117*'MI LISTA DE PRECIOS'!G19)/60</f>
        <v>0</v>
      </c>
      <c r="F69" s="71">
        <f>('INGRESOS DIARIOS'!M117*'MI LISTA DE PRECIOS'!G19)/60</f>
        <v>0</v>
      </c>
      <c r="G69" s="71">
        <f>('INGRESOS DIARIOS'!O117*'MI LISTA DE PRECIOS'!G19)/60</f>
        <v>0</v>
      </c>
    </row>
    <row r="70" spans="1:9" x14ac:dyDescent="0.25">
      <c r="A70" s="71">
        <f>('INGRESOS DIARIOS'!C118*'MI LISTA DE PRECIOS'!G20)/60</f>
        <v>0</v>
      </c>
      <c r="B70" s="71">
        <f>('INGRESOS DIARIOS'!E118*'MI LISTA DE PRECIOS'!G20)/60</f>
        <v>0</v>
      </c>
      <c r="C70" s="71">
        <f>('INGRESOS DIARIOS'!G118*'MI LISTA DE PRECIOS'!G20)/60</f>
        <v>0</v>
      </c>
      <c r="D70" s="71">
        <f>('INGRESOS DIARIOS'!I118*'MI LISTA DE PRECIOS'!G20)/60</f>
        <v>0</v>
      </c>
      <c r="E70" s="71">
        <f>('INGRESOS DIARIOS'!K118*'MI LISTA DE PRECIOS'!G20)/60</f>
        <v>0</v>
      </c>
      <c r="F70" s="71">
        <f>('INGRESOS DIARIOS'!M118*'MI LISTA DE PRECIOS'!G20)/60</f>
        <v>0</v>
      </c>
      <c r="G70" s="71">
        <f>('INGRESOS DIARIOS'!O118*'MI LISTA DE PRECIOS'!G20)/60</f>
        <v>0</v>
      </c>
    </row>
    <row r="71" spans="1:9" x14ac:dyDescent="0.25">
      <c r="A71" s="72">
        <f t="shared" ref="A71:G71" si="3">SUM(A56:A70)</f>
        <v>0</v>
      </c>
      <c r="B71" s="72">
        <f t="shared" si="3"/>
        <v>0</v>
      </c>
      <c r="C71" s="72">
        <f t="shared" si="3"/>
        <v>0</v>
      </c>
      <c r="D71" s="72">
        <f t="shared" si="3"/>
        <v>0</v>
      </c>
      <c r="E71" s="72">
        <f t="shared" si="3"/>
        <v>0</v>
      </c>
      <c r="F71" s="72">
        <f t="shared" si="3"/>
        <v>0</v>
      </c>
      <c r="G71" s="72">
        <f t="shared" si="3"/>
        <v>0</v>
      </c>
    </row>
    <row r="73" spans="1:9" x14ac:dyDescent="0.25">
      <c r="A73" s="17" t="s">
        <v>23</v>
      </c>
      <c r="B73" s="17" t="s">
        <v>24</v>
      </c>
      <c r="C73" s="17" t="s">
        <v>25</v>
      </c>
      <c r="D73" s="17" t="s">
        <v>26</v>
      </c>
      <c r="E73" s="17" t="s">
        <v>27</v>
      </c>
      <c r="F73" s="17" t="s">
        <v>28</v>
      </c>
      <c r="G73" s="17" t="s">
        <v>78</v>
      </c>
      <c r="H73" s="164" t="s">
        <v>184</v>
      </c>
      <c r="I73" s="164"/>
    </row>
    <row r="74" spans="1:9" x14ac:dyDescent="0.25">
      <c r="A74" s="71">
        <f>('INGRESOS DIARIOS'!C133*'MI LISTA DE PRECIOS'!G6)/60</f>
        <v>0</v>
      </c>
      <c r="B74" s="71">
        <f>('INGRESOS DIARIOS'!E133*'MI LISTA DE PRECIOS'!G6)/60</f>
        <v>0</v>
      </c>
      <c r="C74" s="71">
        <f>('INGRESOS DIARIOS'!G133*'MI LISTA DE PRECIOS'!G6)/60</f>
        <v>0</v>
      </c>
      <c r="D74" s="71">
        <f>('INGRESOS DIARIOS'!I133*'MI LISTA DE PRECIOS'!G6)/60</f>
        <v>0</v>
      </c>
      <c r="E74" s="71">
        <f>('INGRESOS DIARIOS'!K133*'MI LISTA DE PRECIOS'!G6)/60</f>
        <v>0</v>
      </c>
      <c r="F74" s="71">
        <f>('INGRESOS DIARIOS'!M133*'MI LISTA DE PRECIOS'!G6)/60</f>
        <v>0</v>
      </c>
      <c r="G74" s="71">
        <f>('INGRESOS DIARIOS'!O133*'MI LISTA DE PRECIOS'!G6)/60</f>
        <v>0</v>
      </c>
    </row>
    <row r="75" spans="1:9" x14ac:dyDescent="0.25">
      <c r="A75" s="71">
        <f>('INGRESOS DIARIOS'!C134*'MI LISTA DE PRECIOS'!G7)/60</f>
        <v>0</v>
      </c>
      <c r="B75" s="71">
        <f>('INGRESOS DIARIOS'!E134*'MI LISTA DE PRECIOS'!G7)/60</f>
        <v>0</v>
      </c>
      <c r="C75" s="71">
        <f>('INGRESOS DIARIOS'!G134*'MI LISTA DE PRECIOS'!G7)/60</f>
        <v>0</v>
      </c>
      <c r="D75" s="71">
        <f>('INGRESOS DIARIOS'!I134*'MI LISTA DE PRECIOS'!G7)/60</f>
        <v>0</v>
      </c>
      <c r="E75" s="71">
        <f>('INGRESOS DIARIOS'!K134*'MI LISTA DE PRECIOS'!G7)/60</f>
        <v>0</v>
      </c>
      <c r="F75" s="71">
        <f>('INGRESOS DIARIOS'!M134*'MI LISTA DE PRECIOS'!G7)/60</f>
        <v>0</v>
      </c>
      <c r="G75" s="71">
        <f>('INGRESOS DIARIOS'!O134*'MI LISTA DE PRECIOS'!G7)/60</f>
        <v>0</v>
      </c>
    </row>
    <row r="76" spans="1:9" x14ac:dyDescent="0.25">
      <c r="A76" s="71">
        <f>('INGRESOS DIARIOS'!C135*'MI LISTA DE PRECIOS'!G8)/60</f>
        <v>0</v>
      </c>
      <c r="B76" s="71">
        <f>('INGRESOS DIARIOS'!E135*'MI LISTA DE PRECIOS'!G8)/60</f>
        <v>0</v>
      </c>
      <c r="C76" s="71">
        <f>('INGRESOS DIARIOS'!G135*'MI LISTA DE PRECIOS'!G8)/60</f>
        <v>0</v>
      </c>
      <c r="D76" s="71">
        <f>('INGRESOS DIARIOS'!I135*'MI LISTA DE PRECIOS'!G8)/60</f>
        <v>0</v>
      </c>
      <c r="E76" s="71">
        <f>('INGRESOS DIARIOS'!K135*'MI LISTA DE PRECIOS'!G8)/60</f>
        <v>0</v>
      </c>
      <c r="F76" s="71">
        <f>('INGRESOS DIARIOS'!M135*'MI LISTA DE PRECIOS'!G8)/60</f>
        <v>0</v>
      </c>
      <c r="G76" s="71">
        <f>('INGRESOS DIARIOS'!O135*'MI LISTA DE PRECIOS'!G8)/60</f>
        <v>0</v>
      </c>
    </row>
    <row r="77" spans="1:9" x14ac:dyDescent="0.25">
      <c r="A77" s="71">
        <f>('INGRESOS DIARIOS'!C136*'MI LISTA DE PRECIOS'!G9)/60</f>
        <v>0</v>
      </c>
      <c r="B77" s="71">
        <f>('INGRESOS DIARIOS'!E136*'MI LISTA DE PRECIOS'!G9)/60</f>
        <v>0</v>
      </c>
      <c r="C77" s="71">
        <f>('INGRESOS DIARIOS'!G136*'MI LISTA DE PRECIOS'!G9)/60</f>
        <v>0</v>
      </c>
      <c r="D77" s="71">
        <f>('INGRESOS DIARIOS'!I136*'MI LISTA DE PRECIOS'!G9)/60</f>
        <v>0</v>
      </c>
      <c r="E77" s="71">
        <f>('INGRESOS DIARIOS'!K136*'MI LISTA DE PRECIOS'!G9)/60</f>
        <v>0</v>
      </c>
      <c r="F77" s="71">
        <f>('INGRESOS DIARIOS'!M136*'MI LISTA DE PRECIOS'!G9)/60</f>
        <v>0</v>
      </c>
      <c r="G77" s="71">
        <f>('INGRESOS DIARIOS'!O136*'MI LISTA DE PRECIOS'!G9)/60</f>
        <v>0</v>
      </c>
    </row>
    <row r="78" spans="1:9" x14ac:dyDescent="0.25">
      <c r="A78" s="71">
        <f>('INGRESOS DIARIOS'!C137*'MI LISTA DE PRECIOS'!G10)/60</f>
        <v>0</v>
      </c>
      <c r="B78" s="71">
        <f>('INGRESOS DIARIOS'!E137*'MI LISTA DE PRECIOS'!G10)/60</f>
        <v>0</v>
      </c>
      <c r="C78" s="71">
        <f>('INGRESOS DIARIOS'!G137*'MI LISTA DE PRECIOS'!G10)/60</f>
        <v>0</v>
      </c>
      <c r="D78" s="71">
        <f>('INGRESOS DIARIOS'!I137*'MI LISTA DE PRECIOS'!G10)/60</f>
        <v>0</v>
      </c>
      <c r="E78" s="71">
        <f>('INGRESOS DIARIOS'!K137*'MI LISTA DE PRECIOS'!G10)/60</f>
        <v>0</v>
      </c>
      <c r="F78" s="71">
        <f>('INGRESOS DIARIOS'!M137*'MI LISTA DE PRECIOS'!G10)/60</f>
        <v>0</v>
      </c>
      <c r="G78" s="71">
        <f>('INGRESOS DIARIOS'!O137*'MI LISTA DE PRECIOS'!G10)/60</f>
        <v>0</v>
      </c>
    </row>
    <row r="79" spans="1:9" x14ac:dyDescent="0.25">
      <c r="A79" s="71">
        <f>('INGRESOS DIARIOS'!C138*'MI LISTA DE PRECIOS'!G11)/60</f>
        <v>0</v>
      </c>
      <c r="B79" s="71">
        <f>('INGRESOS DIARIOS'!E138*'MI LISTA DE PRECIOS'!G11)/60</f>
        <v>0</v>
      </c>
      <c r="C79" s="71">
        <f>('INGRESOS DIARIOS'!G138*'MI LISTA DE PRECIOS'!G11)/60</f>
        <v>0</v>
      </c>
      <c r="D79" s="71">
        <f>('INGRESOS DIARIOS'!I138*'MI LISTA DE PRECIOS'!G11)/60</f>
        <v>0</v>
      </c>
      <c r="E79" s="71">
        <f>('INGRESOS DIARIOS'!K138*'MI LISTA DE PRECIOS'!G11)/60</f>
        <v>0</v>
      </c>
      <c r="F79" s="71">
        <f>('INGRESOS DIARIOS'!M138*'MI LISTA DE PRECIOS'!G11)/60</f>
        <v>0</v>
      </c>
      <c r="G79" s="71">
        <f>('INGRESOS DIARIOS'!O138*'MI LISTA DE PRECIOS'!G11)/60</f>
        <v>0</v>
      </c>
    </row>
    <row r="80" spans="1:9" x14ac:dyDescent="0.25">
      <c r="A80" s="71">
        <f>('INGRESOS DIARIOS'!C139*'MI LISTA DE PRECIOS'!G12)/60</f>
        <v>0</v>
      </c>
      <c r="B80" s="71">
        <f>('INGRESOS DIARIOS'!E139*'MI LISTA DE PRECIOS'!G12)/60</f>
        <v>0</v>
      </c>
      <c r="C80" s="71">
        <f>('INGRESOS DIARIOS'!G139*'MI LISTA DE PRECIOS'!G12)/60</f>
        <v>0</v>
      </c>
      <c r="D80" s="71">
        <f>('INGRESOS DIARIOS'!I139*'MI LISTA DE PRECIOS'!G12)/60</f>
        <v>0</v>
      </c>
      <c r="E80" s="71">
        <f>('INGRESOS DIARIOS'!K139*'MI LISTA DE PRECIOS'!G12)/60</f>
        <v>0</v>
      </c>
      <c r="F80" s="71">
        <f>('INGRESOS DIARIOS'!M139*'MI LISTA DE PRECIOS'!G12)/60</f>
        <v>0</v>
      </c>
      <c r="G80" s="71">
        <f>('INGRESOS DIARIOS'!O139*'MI LISTA DE PRECIOS'!G12)/60</f>
        <v>0</v>
      </c>
    </row>
    <row r="81" spans="1:7" x14ac:dyDescent="0.25">
      <c r="A81" s="71">
        <f>('INGRESOS DIARIOS'!C140*'MI LISTA DE PRECIOS'!G13)/60</f>
        <v>0</v>
      </c>
      <c r="B81" s="71">
        <f>('INGRESOS DIARIOS'!E140*'MI LISTA DE PRECIOS'!G13)/60</f>
        <v>0</v>
      </c>
      <c r="C81" s="71">
        <f>('INGRESOS DIARIOS'!G140*'MI LISTA DE PRECIOS'!G13)/60</f>
        <v>0</v>
      </c>
      <c r="D81" s="71">
        <f>('INGRESOS DIARIOS'!I140*'MI LISTA DE PRECIOS'!G13)/60</f>
        <v>0</v>
      </c>
      <c r="E81" s="71">
        <f>('INGRESOS DIARIOS'!K140*'MI LISTA DE PRECIOS'!G13)/60</f>
        <v>0</v>
      </c>
      <c r="F81" s="71">
        <f>('INGRESOS DIARIOS'!M140*'MI LISTA DE PRECIOS'!G13)/60</f>
        <v>0</v>
      </c>
      <c r="G81" s="71">
        <f>('INGRESOS DIARIOS'!O140*'MI LISTA DE PRECIOS'!G13)/60</f>
        <v>0</v>
      </c>
    </row>
    <row r="82" spans="1:7" x14ac:dyDescent="0.25">
      <c r="A82" s="71">
        <f>('INGRESOS DIARIOS'!C141*'MI LISTA DE PRECIOS'!G14)/60</f>
        <v>0</v>
      </c>
      <c r="B82" s="71">
        <f>('INGRESOS DIARIOS'!E141*'MI LISTA DE PRECIOS'!G14)/60</f>
        <v>0</v>
      </c>
      <c r="C82" s="71">
        <f>('INGRESOS DIARIOS'!G141*'MI LISTA DE PRECIOS'!G14)/60</f>
        <v>0</v>
      </c>
      <c r="D82" s="71">
        <f>('INGRESOS DIARIOS'!I141*'MI LISTA DE PRECIOS'!G14)/60</f>
        <v>0</v>
      </c>
      <c r="E82" s="71">
        <f>('INGRESOS DIARIOS'!K141*'MI LISTA DE PRECIOS'!G14)/60</f>
        <v>0</v>
      </c>
      <c r="F82" s="71">
        <f>('INGRESOS DIARIOS'!M141*'MI LISTA DE PRECIOS'!G14)/60</f>
        <v>0</v>
      </c>
      <c r="G82" s="71">
        <f>('INGRESOS DIARIOS'!O141*'MI LISTA DE PRECIOS'!G14)/60</f>
        <v>0</v>
      </c>
    </row>
    <row r="83" spans="1:7" x14ac:dyDescent="0.25">
      <c r="A83" s="71">
        <f>('INGRESOS DIARIOS'!C142*'MI LISTA DE PRECIOS'!G15)/60</f>
        <v>0</v>
      </c>
      <c r="B83" s="71">
        <f>('INGRESOS DIARIOS'!E142*'MI LISTA DE PRECIOS'!G15)/60</f>
        <v>0</v>
      </c>
      <c r="C83" s="71">
        <f>('INGRESOS DIARIOS'!G142*'MI LISTA DE PRECIOS'!G15)/60</f>
        <v>0</v>
      </c>
      <c r="D83" s="71">
        <f>('INGRESOS DIARIOS'!I142*'MI LISTA DE PRECIOS'!G15)/60</f>
        <v>0</v>
      </c>
      <c r="E83" s="71">
        <f>('INGRESOS DIARIOS'!K142*'MI LISTA DE PRECIOS'!G15)/60</f>
        <v>0</v>
      </c>
      <c r="F83" s="71">
        <f>('INGRESOS DIARIOS'!M142*'MI LISTA DE PRECIOS'!G15)/60</f>
        <v>0</v>
      </c>
      <c r="G83" s="71">
        <f>('INGRESOS DIARIOS'!O142*'MI LISTA DE PRECIOS'!G15)/60</f>
        <v>0</v>
      </c>
    </row>
    <row r="84" spans="1:7" x14ac:dyDescent="0.25">
      <c r="A84" s="71">
        <f>('INGRESOS DIARIOS'!C143*'MI LISTA DE PRECIOS'!G16)/60</f>
        <v>0</v>
      </c>
      <c r="B84" s="71">
        <f>('INGRESOS DIARIOS'!E143*'MI LISTA DE PRECIOS'!G16)/60</f>
        <v>0</v>
      </c>
      <c r="C84" s="71">
        <f>('INGRESOS DIARIOS'!G143*'MI LISTA DE PRECIOS'!G16)/60</f>
        <v>0</v>
      </c>
      <c r="D84" s="71">
        <f>('INGRESOS DIARIOS'!I143*'MI LISTA DE PRECIOS'!G16)/60</f>
        <v>0</v>
      </c>
      <c r="E84" s="71">
        <f>('INGRESOS DIARIOS'!K143*'MI LISTA DE PRECIOS'!G16)/60</f>
        <v>0</v>
      </c>
      <c r="F84" s="71">
        <f>('INGRESOS DIARIOS'!M143*'MI LISTA DE PRECIOS'!G16)/60</f>
        <v>0</v>
      </c>
      <c r="G84" s="71">
        <f>('INGRESOS DIARIOS'!O143*'MI LISTA DE PRECIOS'!G16)/60</f>
        <v>0</v>
      </c>
    </row>
    <row r="85" spans="1:7" x14ac:dyDescent="0.25">
      <c r="A85" s="71">
        <f>('INGRESOS DIARIOS'!C144*'MI LISTA DE PRECIOS'!G17)/60</f>
        <v>0</v>
      </c>
      <c r="B85" s="71">
        <f>('INGRESOS DIARIOS'!E144*'MI LISTA DE PRECIOS'!G17)/60</f>
        <v>0</v>
      </c>
      <c r="C85" s="71">
        <f>('INGRESOS DIARIOS'!G144*'MI LISTA DE PRECIOS'!G17)/60</f>
        <v>0</v>
      </c>
      <c r="D85" s="71">
        <f>('INGRESOS DIARIOS'!I144*'MI LISTA DE PRECIOS'!G17)/60</f>
        <v>0</v>
      </c>
      <c r="E85" s="71">
        <f>('INGRESOS DIARIOS'!K144*'MI LISTA DE PRECIOS'!G17)/60</f>
        <v>0</v>
      </c>
      <c r="F85" s="71">
        <f>('INGRESOS DIARIOS'!M144*'MI LISTA DE PRECIOS'!G17)/60</f>
        <v>0</v>
      </c>
      <c r="G85" s="71">
        <f>('INGRESOS DIARIOS'!O144*'MI LISTA DE PRECIOS'!G17)/60</f>
        <v>0</v>
      </c>
    </row>
    <row r="86" spans="1:7" x14ac:dyDescent="0.25">
      <c r="A86" s="71">
        <f>('INGRESOS DIARIOS'!C145*'MI LISTA DE PRECIOS'!G18)/60</f>
        <v>0</v>
      </c>
      <c r="B86" s="71">
        <f>('INGRESOS DIARIOS'!E145*'MI LISTA DE PRECIOS'!G18)/60</f>
        <v>0</v>
      </c>
      <c r="C86" s="71">
        <f>('INGRESOS DIARIOS'!G145*'MI LISTA DE PRECIOS'!G18)/60</f>
        <v>0</v>
      </c>
      <c r="D86" s="71">
        <f>('INGRESOS DIARIOS'!I145*'MI LISTA DE PRECIOS'!G18)/60</f>
        <v>0</v>
      </c>
      <c r="E86" s="71">
        <f>('INGRESOS DIARIOS'!K145*'MI LISTA DE PRECIOS'!G18)/60</f>
        <v>0</v>
      </c>
      <c r="F86" s="71">
        <f>('INGRESOS DIARIOS'!M145*'MI LISTA DE PRECIOS'!G18)/60</f>
        <v>0</v>
      </c>
      <c r="G86" s="71">
        <f>('INGRESOS DIARIOS'!O145*'MI LISTA DE PRECIOS'!G18)/60</f>
        <v>0</v>
      </c>
    </row>
    <row r="87" spans="1:7" x14ac:dyDescent="0.25">
      <c r="A87" s="71">
        <f>('INGRESOS DIARIOS'!C146*'MI LISTA DE PRECIOS'!G19)/60</f>
        <v>0</v>
      </c>
      <c r="B87" s="71">
        <f>('INGRESOS DIARIOS'!E146*'MI LISTA DE PRECIOS'!G19)/60</f>
        <v>0</v>
      </c>
      <c r="C87" s="71">
        <f>('INGRESOS DIARIOS'!G146*'MI LISTA DE PRECIOS'!G19)/60</f>
        <v>0</v>
      </c>
      <c r="D87" s="71">
        <f>('INGRESOS DIARIOS'!I146*'MI LISTA DE PRECIOS'!G19)/60</f>
        <v>0</v>
      </c>
      <c r="E87" s="71">
        <f>('INGRESOS DIARIOS'!K146*'MI LISTA DE PRECIOS'!G19)/60</f>
        <v>0</v>
      </c>
      <c r="F87" s="71">
        <f>('INGRESOS DIARIOS'!M146*'MI LISTA DE PRECIOS'!G19)/60</f>
        <v>0</v>
      </c>
      <c r="G87" s="71">
        <f>('INGRESOS DIARIOS'!O146*'MI LISTA DE PRECIOS'!G19)/60</f>
        <v>0</v>
      </c>
    </row>
    <row r="88" spans="1:7" x14ac:dyDescent="0.25">
      <c r="A88" s="71">
        <f>('INGRESOS DIARIOS'!C147*'MI LISTA DE PRECIOS'!G20)/60</f>
        <v>0</v>
      </c>
      <c r="B88" s="71">
        <f>('INGRESOS DIARIOS'!E147*'MI LISTA DE PRECIOS'!G20)/60</f>
        <v>0</v>
      </c>
      <c r="C88" s="71">
        <f>('INGRESOS DIARIOS'!G147*'MI LISTA DE PRECIOS'!G20)/60</f>
        <v>0</v>
      </c>
      <c r="D88" s="71">
        <f>('INGRESOS DIARIOS'!I147*'MI LISTA DE PRECIOS'!G20)/60</f>
        <v>0</v>
      </c>
      <c r="E88" s="71">
        <f>('INGRESOS DIARIOS'!K147*'MI LISTA DE PRECIOS'!G20)/60</f>
        <v>0</v>
      </c>
      <c r="F88" s="71">
        <f>('INGRESOS DIARIOS'!M147*'MI LISTA DE PRECIOS'!G20)/60</f>
        <v>0</v>
      </c>
      <c r="G88" s="71">
        <f>('INGRESOS DIARIOS'!O147*'MI LISTA DE PRECIOS'!G20)/60</f>
        <v>0</v>
      </c>
    </row>
    <row r="89" spans="1:7" x14ac:dyDescent="0.25">
      <c r="A89" s="72">
        <f>SUM(A74:A88)</f>
        <v>0</v>
      </c>
      <c r="B89" s="72">
        <f t="shared" ref="B89:G89" si="4">SUM(B74:B88)</f>
        <v>0</v>
      </c>
      <c r="C89" s="72">
        <f t="shared" si="4"/>
        <v>0</v>
      </c>
      <c r="D89" s="72">
        <f t="shared" si="4"/>
        <v>0</v>
      </c>
      <c r="E89" s="72">
        <f t="shared" si="4"/>
        <v>0</v>
      </c>
      <c r="F89" s="72">
        <f t="shared" si="4"/>
        <v>0</v>
      </c>
      <c r="G89" s="72">
        <f t="shared" si="4"/>
        <v>0</v>
      </c>
    </row>
  </sheetData>
  <mergeCells count="6">
    <mergeCell ref="H73:I73"/>
    <mergeCell ref="K8:M11"/>
    <mergeCell ref="H1:I1"/>
    <mergeCell ref="H19:I19"/>
    <mergeCell ref="H37:I37"/>
    <mergeCell ref="H55:I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5"/>
  <sheetViews>
    <sheetView showGridLines="0" workbookViewId="0">
      <selection activeCell="K17" sqref="K17"/>
    </sheetView>
  </sheetViews>
  <sheetFormatPr baseColWidth="10" defaultRowHeight="15" x14ac:dyDescent="0.25"/>
  <cols>
    <col min="2" max="2" width="24" bestFit="1" customWidth="1"/>
    <col min="3" max="3" width="12.28515625" bestFit="1" customWidth="1"/>
    <col min="5" max="5" width="11" bestFit="1" customWidth="1"/>
    <col min="6" max="6" width="16.42578125" customWidth="1"/>
    <col min="7" max="7" width="16.5703125" customWidth="1"/>
    <col min="8" max="8" width="13.140625" bestFit="1" customWidth="1"/>
    <col min="10" max="10" width="26.85546875" bestFit="1" customWidth="1"/>
    <col min="11" max="11" width="13" bestFit="1" customWidth="1"/>
    <col min="12" max="12" width="15.140625" bestFit="1" customWidth="1"/>
  </cols>
  <sheetData>
    <row r="1" spans="2:12" ht="45" customHeight="1" x14ac:dyDescent="0.25">
      <c r="B1" s="138" t="s">
        <v>55</v>
      </c>
      <c r="C1" s="138"/>
      <c r="D1" s="138"/>
      <c r="E1" s="138"/>
      <c r="F1" s="138"/>
      <c r="G1" s="138"/>
      <c r="H1" s="138"/>
      <c r="I1" s="138"/>
      <c r="J1" s="138"/>
      <c r="K1" s="138"/>
    </row>
    <row r="3" spans="2:12" ht="24.95" customHeight="1" x14ac:dyDescent="0.25">
      <c r="B3" s="139" t="s">
        <v>56</v>
      </c>
      <c r="C3" s="139"/>
      <c r="E3" s="139" t="s">
        <v>57</v>
      </c>
      <c r="F3" s="139"/>
      <c r="G3" s="139"/>
      <c r="H3" s="139"/>
      <c r="J3" s="141" t="s">
        <v>170</v>
      </c>
      <c r="K3" s="141"/>
    </row>
    <row r="4" spans="2:12" ht="24.95" customHeight="1" x14ac:dyDescent="0.25">
      <c r="B4" s="139"/>
      <c r="C4" s="139"/>
      <c r="F4" s="14" t="s">
        <v>58</v>
      </c>
      <c r="G4" s="14" t="s">
        <v>59</v>
      </c>
      <c r="H4" s="14" t="s">
        <v>60</v>
      </c>
      <c r="J4" s="141"/>
      <c r="K4" s="141"/>
    </row>
    <row r="5" spans="2:12" ht="30" customHeight="1" x14ac:dyDescent="0.25">
      <c r="B5" s="14" t="s">
        <v>61</v>
      </c>
      <c r="C5" s="13">
        <v>0</v>
      </c>
      <c r="E5" s="14" t="s">
        <v>23</v>
      </c>
      <c r="F5" s="64">
        <v>0</v>
      </c>
      <c r="G5" s="64">
        <v>0</v>
      </c>
      <c r="H5" s="64">
        <f>F5+G5</f>
        <v>0</v>
      </c>
      <c r="J5" s="14" t="s">
        <v>62</v>
      </c>
      <c r="K5" s="64">
        <f>H12</f>
        <v>0</v>
      </c>
    </row>
    <row r="6" spans="2:12" ht="30" customHeight="1" x14ac:dyDescent="0.25">
      <c r="B6" s="14" t="s">
        <v>63</v>
      </c>
      <c r="C6" s="106">
        <v>0</v>
      </c>
      <c r="E6" s="14" t="s">
        <v>24</v>
      </c>
      <c r="F6" s="64">
        <v>0</v>
      </c>
      <c r="G6" s="64">
        <v>0</v>
      </c>
      <c r="H6" s="64">
        <f t="shared" ref="H6:H10" si="0">F6+G6</f>
        <v>0</v>
      </c>
      <c r="J6" s="14" t="s">
        <v>150</v>
      </c>
      <c r="K6" s="65">
        <v>6</v>
      </c>
    </row>
    <row r="7" spans="2:12" ht="30" customHeight="1" x14ac:dyDescent="0.25">
      <c r="B7" s="14" t="s">
        <v>64</v>
      </c>
      <c r="C7" s="107">
        <v>0</v>
      </c>
      <c r="E7" s="14" t="s">
        <v>25</v>
      </c>
      <c r="F7" s="64">
        <v>0</v>
      </c>
      <c r="G7" s="64">
        <v>0</v>
      </c>
      <c r="H7" s="64">
        <f t="shared" si="0"/>
        <v>0</v>
      </c>
      <c r="J7" s="14" t="s">
        <v>65</v>
      </c>
      <c r="K7" s="66">
        <f>K5/K6</f>
        <v>0</v>
      </c>
    </row>
    <row r="8" spans="2:12" ht="30" customHeight="1" x14ac:dyDescent="0.25">
      <c r="B8" s="14" t="s">
        <v>66</v>
      </c>
      <c r="C8" s="108">
        <v>0</v>
      </c>
      <c r="E8" s="14" t="s">
        <v>26</v>
      </c>
      <c r="F8" s="64">
        <v>0</v>
      </c>
      <c r="G8" s="64">
        <v>0</v>
      </c>
      <c r="H8" s="64">
        <f t="shared" si="0"/>
        <v>0</v>
      </c>
      <c r="J8" s="14" t="s">
        <v>151</v>
      </c>
      <c r="K8" s="74">
        <v>26</v>
      </c>
    </row>
    <row r="9" spans="2:12" ht="30" customHeight="1" x14ac:dyDescent="0.25">
      <c r="B9" s="14" t="s">
        <v>67</v>
      </c>
      <c r="C9" s="106">
        <v>0</v>
      </c>
      <c r="E9" s="14" t="s">
        <v>27</v>
      </c>
      <c r="F9" s="64">
        <v>0</v>
      </c>
      <c r="G9" s="64">
        <v>0</v>
      </c>
      <c r="H9" s="64">
        <f t="shared" si="0"/>
        <v>0</v>
      </c>
      <c r="J9" s="14" t="s">
        <v>75</v>
      </c>
      <c r="K9" s="64">
        <f>K7*K8</f>
        <v>0</v>
      </c>
    </row>
    <row r="10" spans="2:12" ht="30" customHeight="1" x14ac:dyDescent="0.25">
      <c r="B10" s="14" t="s">
        <v>68</v>
      </c>
      <c r="C10" s="69">
        <v>0</v>
      </c>
      <c r="E10" s="14" t="s">
        <v>28</v>
      </c>
      <c r="F10" s="64">
        <v>0</v>
      </c>
      <c r="G10" s="64">
        <v>0</v>
      </c>
      <c r="H10" s="64">
        <f t="shared" si="0"/>
        <v>0</v>
      </c>
      <c r="J10" s="14" t="s">
        <v>153</v>
      </c>
      <c r="K10" s="67">
        <f>C21/D21</f>
        <v>11.738068181818182</v>
      </c>
    </row>
    <row r="11" spans="2:12" ht="30" customHeight="1" x14ac:dyDescent="0.25">
      <c r="J11" s="14" t="s">
        <v>129</v>
      </c>
      <c r="K11" s="67">
        <v>0</v>
      </c>
    </row>
    <row r="12" spans="2:12" ht="30" customHeight="1" x14ac:dyDescent="0.25">
      <c r="H12" s="64">
        <f>SUM(H5:H10)</f>
        <v>0</v>
      </c>
      <c r="J12" s="14" t="s">
        <v>149</v>
      </c>
      <c r="K12" s="73">
        <f>'ANÁLISIS € MENSUAL'!D13/'MI NEGOCIO'!K8</f>
        <v>0</v>
      </c>
      <c r="L12" s="76">
        <f>K12*1.21</f>
        <v>0</v>
      </c>
    </row>
    <row r="13" spans="2:12" ht="24.95" customHeight="1" x14ac:dyDescent="0.25">
      <c r="J13" s="14" t="s">
        <v>168</v>
      </c>
      <c r="K13" s="13">
        <f>'ANÁLISIS € MENSUAL'!G10-('ANÁLISIS € MENSUAL'!D13-'ANÁLISIS € MENSUAL'!D9)</f>
        <v>0</v>
      </c>
    </row>
    <row r="14" spans="2:12" ht="24.95" customHeight="1" x14ac:dyDescent="0.25">
      <c r="B14" s="139" t="s">
        <v>69</v>
      </c>
      <c r="C14" s="139"/>
      <c r="D14" s="139"/>
      <c r="J14" s="14" t="s">
        <v>169</v>
      </c>
      <c r="K14" s="67">
        <f>IFERROR(K13/'BALANCE MENSUAL'!C7,0)</f>
        <v>0</v>
      </c>
    </row>
    <row r="15" spans="2:12" ht="20.100000000000001" customHeight="1" x14ac:dyDescent="0.25">
      <c r="B15" s="14" t="s">
        <v>70</v>
      </c>
      <c r="C15" s="13">
        <v>1349.98</v>
      </c>
      <c r="D15" s="13">
        <v>1545.83</v>
      </c>
    </row>
    <row r="16" spans="2:12" ht="20.100000000000001" customHeight="1" x14ac:dyDescent="0.25">
      <c r="B16" s="14" t="s">
        <v>71</v>
      </c>
      <c r="C16" s="13">
        <v>100.17</v>
      </c>
    </row>
    <row r="17" spans="2:10" ht="20.100000000000001" customHeight="1" x14ac:dyDescent="0.25">
      <c r="B17" s="14" t="s">
        <v>72</v>
      </c>
      <c r="C17" s="13">
        <v>495.75</v>
      </c>
      <c r="F17" s="140"/>
      <c r="G17" s="140"/>
      <c r="H17" s="60"/>
      <c r="I17" s="63"/>
      <c r="J17" s="63"/>
    </row>
    <row r="18" spans="2:10" ht="20.100000000000001" customHeight="1" x14ac:dyDescent="0.25">
      <c r="B18" s="14" t="s">
        <v>18</v>
      </c>
      <c r="C18" s="13">
        <v>70</v>
      </c>
    </row>
    <row r="19" spans="2:10" ht="20.100000000000001" customHeight="1" x14ac:dyDescent="0.25">
      <c r="B19" s="14" t="s">
        <v>73</v>
      </c>
      <c r="C19" s="13">
        <v>50</v>
      </c>
      <c r="F19" s="93"/>
      <c r="G19" s="94"/>
    </row>
    <row r="20" spans="2:10" ht="20.100000000000001" customHeight="1" x14ac:dyDescent="0.25">
      <c r="F20" s="93"/>
      <c r="G20" s="43"/>
    </row>
    <row r="21" spans="2:10" ht="20.100000000000001" customHeight="1" x14ac:dyDescent="0.25">
      <c r="B21" s="14" t="s">
        <v>74</v>
      </c>
      <c r="C21" s="13">
        <f>SUM(C15:C19)</f>
        <v>2065.9</v>
      </c>
      <c r="D21" s="16">
        <v>176</v>
      </c>
      <c r="E21" s="34" t="s">
        <v>128</v>
      </c>
      <c r="F21" s="93"/>
      <c r="G21" s="43"/>
    </row>
    <row r="22" spans="2:10" ht="20.100000000000001" customHeight="1" x14ac:dyDescent="0.25">
      <c r="F22" s="93"/>
      <c r="G22" s="43"/>
    </row>
    <row r="23" spans="2:10" ht="20.100000000000001" customHeight="1" x14ac:dyDescent="0.25">
      <c r="F23" s="93"/>
      <c r="G23" s="43"/>
    </row>
    <row r="25" spans="2:10" ht="24.95" customHeight="1" x14ac:dyDescent="0.25">
      <c r="F25" s="34"/>
      <c r="G25" s="63"/>
    </row>
  </sheetData>
  <mergeCells count="6">
    <mergeCell ref="B1:K1"/>
    <mergeCell ref="E3:H3"/>
    <mergeCell ref="F17:G17"/>
    <mergeCell ref="J3:K4"/>
    <mergeCell ref="B3:C4"/>
    <mergeCell ref="B14:D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50"/>
  <sheetViews>
    <sheetView showGridLines="0" zoomScale="80" zoomScaleNormal="80" workbookViewId="0">
      <selection activeCell="E41" sqref="E41"/>
    </sheetView>
  </sheetViews>
  <sheetFormatPr baseColWidth="10" defaultRowHeight="15" x14ac:dyDescent="0.25"/>
  <cols>
    <col min="1" max="1" width="12" customWidth="1"/>
    <col min="2" max="2" width="10.7109375" bestFit="1" customWidth="1"/>
    <col min="3" max="3" width="34.85546875" customWidth="1"/>
    <col min="4" max="4" width="11.28515625" customWidth="1"/>
    <col min="5" max="5" width="11" customWidth="1"/>
    <col min="7" max="7" width="13" bestFit="1" customWidth="1"/>
  </cols>
  <sheetData>
    <row r="1" spans="2:10" ht="15.75" thickBot="1" x14ac:dyDescent="0.3"/>
    <row r="2" spans="2:10" ht="27" customHeight="1" thickBot="1" x14ac:dyDescent="0.3">
      <c r="B2" s="14" t="s">
        <v>0</v>
      </c>
      <c r="C2" s="14" t="s">
        <v>2</v>
      </c>
      <c r="D2" s="14" t="s">
        <v>1</v>
      </c>
      <c r="E2" s="14" t="s">
        <v>3</v>
      </c>
      <c r="G2" s="9" t="s">
        <v>13</v>
      </c>
      <c r="H2" s="10"/>
    </row>
    <row r="3" spans="2:10" ht="18.95" customHeight="1" thickBot="1" x14ac:dyDescent="0.3">
      <c r="B3" s="3"/>
      <c r="C3" s="1" t="s">
        <v>54</v>
      </c>
      <c r="D3" s="2">
        <v>450</v>
      </c>
      <c r="E3" s="2">
        <f>D3*0.21</f>
        <v>94.5</v>
      </c>
    </row>
    <row r="4" spans="2:10" ht="18.95" customHeight="1" thickBot="1" x14ac:dyDescent="0.3">
      <c r="B4" s="3"/>
      <c r="C4" s="1" t="s">
        <v>16</v>
      </c>
      <c r="D4" s="2">
        <v>100</v>
      </c>
      <c r="E4" s="2"/>
    </row>
    <row r="5" spans="2:10" ht="18.95" customHeight="1" thickBot="1" x14ac:dyDescent="0.3">
      <c r="B5" s="3"/>
      <c r="C5" s="1" t="s">
        <v>17</v>
      </c>
      <c r="D5" s="2">
        <v>60</v>
      </c>
      <c r="E5" s="2"/>
    </row>
    <row r="6" spans="2:10" ht="18.95" customHeight="1" thickBot="1" x14ac:dyDescent="0.3">
      <c r="B6" s="3"/>
      <c r="C6" s="1" t="s">
        <v>5</v>
      </c>
      <c r="D6" s="2">
        <v>301.63</v>
      </c>
      <c r="E6" s="2"/>
    </row>
    <row r="7" spans="2:10" ht="18.95" customHeight="1" thickBot="1" x14ac:dyDescent="0.3">
      <c r="B7" s="3"/>
      <c r="C7" s="1" t="s">
        <v>18</v>
      </c>
      <c r="D7" s="2">
        <v>120</v>
      </c>
      <c r="E7" s="2"/>
      <c r="F7" s="4"/>
    </row>
    <row r="8" spans="2:10" ht="18.95" customHeight="1" thickBot="1" x14ac:dyDescent="0.3">
      <c r="B8" s="3"/>
      <c r="C8" s="1" t="s">
        <v>19</v>
      </c>
      <c r="D8" s="2">
        <v>350</v>
      </c>
      <c r="E8" s="2"/>
      <c r="G8" s="142" t="s">
        <v>15</v>
      </c>
      <c r="H8" s="142"/>
      <c r="I8" s="142" t="s">
        <v>8</v>
      </c>
      <c r="J8" s="142"/>
    </row>
    <row r="9" spans="2:10" ht="18.95" customHeight="1" thickBot="1" x14ac:dyDescent="0.3">
      <c r="B9" s="3"/>
      <c r="C9" s="1" t="s">
        <v>20</v>
      </c>
      <c r="D9" s="2">
        <v>2065.9</v>
      </c>
      <c r="E9" s="2"/>
      <c r="G9" s="5" t="s">
        <v>6</v>
      </c>
      <c r="H9" s="5" t="s">
        <v>7</v>
      </c>
    </row>
    <row r="10" spans="2:10" ht="18.95" customHeight="1" thickBot="1" x14ac:dyDescent="0.3">
      <c r="B10" s="3"/>
      <c r="C10" s="1" t="s">
        <v>21</v>
      </c>
      <c r="D10" s="2">
        <v>50</v>
      </c>
      <c r="E10" s="2"/>
      <c r="G10" s="2">
        <f>H2/1.21</f>
        <v>0</v>
      </c>
      <c r="H10" s="2">
        <f>H2-G10</f>
        <v>0</v>
      </c>
      <c r="I10" s="143">
        <f>G13*19%</f>
        <v>-664.53070000000002</v>
      </c>
      <c r="J10" s="144"/>
    </row>
    <row r="11" spans="2:10" x14ac:dyDescent="0.25">
      <c r="D11" s="5"/>
      <c r="E11" s="5"/>
    </row>
    <row r="12" spans="2:10" ht="15.75" thickBot="1" x14ac:dyDescent="0.3"/>
    <row r="13" spans="2:10" ht="15.75" thickBot="1" x14ac:dyDescent="0.3">
      <c r="C13" s="7" t="s">
        <v>14</v>
      </c>
      <c r="D13" s="6">
        <f>SUM(D3:D11)</f>
        <v>3497.53</v>
      </c>
      <c r="E13" s="6">
        <f>SUM(E3:E10)</f>
        <v>94.5</v>
      </c>
      <c r="F13" s="11"/>
      <c r="G13" s="2">
        <f>G10-D13</f>
        <v>-3497.53</v>
      </c>
      <c r="H13" s="2">
        <f>H10-E13</f>
        <v>-94.5</v>
      </c>
    </row>
    <row r="14" spans="2:10" x14ac:dyDescent="0.25">
      <c r="D14" s="5"/>
      <c r="E14" s="5"/>
    </row>
    <row r="15" spans="2:10" ht="15.75" thickBot="1" x14ac:dyDescent="0.3">
      <c r="D15" s="5"/>
      <c r="E15" s="5"/>
    </row>
    <row r="16" spans="2:10" ht="18.95" customHeight="1" thickBot="1" x14ac:dyDescent="0.3">
      <c r="B16" s="14" t="s">
        <v>0</v>
      </c>
      <c r="C16" s="14" t="s">
        <v>2</v>
      </c>
      <c r="D16" s="14" t="s">
        <v>1</v>
      </c>
      <c r="E16" s="14" t="s">
        <v>3</v>
      </c>
      <c r="G16" s="9" t="s">
        <v>13</v>
      </c>
      <c r="H16" s="10"/>
    </row>
    <row r="17" spans="2:10" ht="18.95" customHeight="1" thickBot="1" x14ac:dyDescent="0.3">
      <c r="B17" s="3"/>
      <c r="C17" s="1" t="s">
        <v>54</v>
      </c>
      <c r="D17" s="2">
        <f>'MI NEGOCIO'!$C$5</f>
        <v>0</v>
      </c>
      <c r="E17" s="2">
        <f>D17*0.21</f>
        <v>0</v>
      </c>
    </row>
    <row r="18" spans="2:10" ht="18.95" customHeight="1" thickBot="1" x14ac:dyDescent="0.3">
      <c r="B18" s="3"/>
      <c r="C18" s="1" t="s">
        <v>16</v>
      </c>
      <c r="D18" s="2"/>
      <c r="E18" s="2"/>
    </row>
    <row r="19" spans="2:10" ht="18.95" customHeight="1" thickBot="1" x14ac:dyDescent="0.3">
      <c r="B19" s="3"/>
      <c r="C19" s="1" t="s">
        <v>17</v>
      </c>
      <c r="D19" s="2"/>
      <c r="E19" s="2"/>
    </row>
    <row r="20" spans="2:10" ht="18.95" customHeight="1" thickBot="1" x14ac:dyDescent="0.3">
      <c r="B20" s="3"/>
      <c r="C20" s="1" t="s">
        <v>5</v>
      </c>
      <c r="D20" s="2"/>
      <c r="E20" s="2"/>
    </row>
    <row r="21" spans="2:10" ht="18.95" customHeight="1" thickBot="1" x14ac:dyDescent="0.3">
      <c r="B21" s="3"/>
      <c r="C21" s="1" t="s">
        <v>18</v>
      </c>
      <c r="D21" s="2"/>
      <c r="E21" s="2"/>
    </row>
    <row r="22" spans="2:10" ht="18.95" customHeight="1" thickBot="1" x14ac:dyDescent="0.3">
      <c r="B22" s="3"/>
      <c r="C22" s="1" t="s">
        <v>19</v>
      </c>
      <c r="D22" s="2"/>
      <c r="E22" s="2"/>
      <c r="G22" s="142" t="s">
        <v>15</v>
      </c>
      <c r="H22" s="142"/>
      <c r="I22" s="142" t="s">
        <v>8</v>
      </c>
      <c r="J22" s="142"/>
    </row>
    <row r="23" spans="2:10" ht="18.95" customHeight="1" thickBot="1" x14ac:dyDescent="0.3">
      <c r="B23" s="3"/>
      <c r="C23" s="1" t="s">
        <v>20</v>
      </c>
      <c r="D23" s="2"/>
      <c r="E23" s="2"/>
      <c r="G23" s="5" t="s">
        <v>6</v>
      </c>
      <c r="H23" s="5" t="s">
        <v>7</v>
      </c>
    </row>
    <row r="24" spans="2:10" ht="18.95" customHeight="1" thickBot="1" x14ac:dyDescent="0.3">
      <c r="B24" s="3"/>
      <c r="C24" s="1" t="s">
        <v>21</v>
      </c>
      <c r="D24" s="2"/>
      <c r="E24" s="2"/>
      <c r="G24" s="2">
        <f>H16/1.21</f>
        <v>0</v>
      </c>
      <c r="H24" s="2">
        <f>H16-G24</f>
        <v>0</v>
      </c>
      <c r="I24" s="143">
        <f>G27*19%</f>
        <v>0</v>
      </c>
      <c r="J24" s="144"/>
    </row>
    <row r="25" spans="2:10" x14ac:dyDescent="0.25">
      <c r="D25" s="5"/>
      <c r="E25" s="5"/>
    </row>
    <row r="26" spans="2:10" ht="15.75" thickBot="1" x14ac:dyDescent="0.3"/>
    <row r="27" spans="2:10" ht="15.75" thickBot="1" x14ac:dyDescent="0.3">
      <c r="C27" s="7" t="s">
        <v>14</v>
      </c>
      <c r="D27" s="6">
        <f>SUM(D17:D25)</f>
        <v>0</v>
      </c>
      <c r="E27" s="6">
        <f>SUM(E17:E24)</f>
        <v>0</v>
      </c>
      <c r="F27" s="11"/>
      <c r="G27" s="2">
        <f>G24-D27</f>
        <v>0</v>
      </c>
      <c r="H27" s="2">
        <f>H24-E27</f>
        <v>0</v>
      </c>
    </row>
    <row r="29" spans="2:10" ht="15.75" thickBot="1" x14ac:dyDescent="0.3"/>
    <row r="30" spans="2:10" ht="18.95" customHeight="1" thickBot="1" x14ac:dyDescent="0.3">
      <c r="B30" s="14" t="s">
        <v>0</v>
      </c>
      <c r="C30" s="14" t="s">
        <v>2</v>
      </c>
      <c r="D30" s="14" t="s">
        <v>1</v>
      </c>
      <c r="E30" s="14" t="s">
        <v>3</v>
      </c>
      <c r="G30" s="9" t="s">
        <v>13</v>
      </c>
      <c r="H30" s="10"/>
    </row>
    <row r="31" spans="2:10" ht="18.95" customHeight="1" thickBot="1" x14ac:dyDescent="0.3">
      <c r="B31" s="3"/>
      <c r="C31" s="1" t="s">
        <v>4</v>
      </c>
      <c r="D31" s="2">
        <f>'MI NEGOCIO'!$C$5</f>
        <v>0</v>
      </c>
      <c r="E31" s="2">
        <f>D31*0.21</f>
        <v>0</v>
      </c>
    </row>
    <row r="32" spans="2:10" ht="18.95" customHeight="1" thickBot="1" x14ac:dyDescent="0.3">
      <c r="B32" s="3"/>
      <c r="C32" s="1" t="s">
        <v>16</v>
      </c>
      <c r="D32" s="2"/>
      <c r="E32" s="2"/>
    </row>
    <row r="33" spans="2:10" ht="18.95" customHeight="1" thickBot="1" x14ac:dyDescent="0.3">
      <c r="B33" s="3"/>
      <c r="C33" s="1" t="s">
        <v>17</v>
      </c>
      <c r="D33" s="2"/>
      <c r="E33" s="2"/>
    </row>
    <row r="34" spans="2:10" ht="18.95" customHeight="1" thickBot="1" x14ac:dyDescent="0.3">
      <c r="B34" s="3"/>
      <c r="C34" s="1" t="s">
        <v>5</v>
      </c>
      <c r="D34" s="2"/>
      <c r="E34" s="2"/>
    </row>
    <row r="35" spans="2:10" ht="18.95" customHeight="1" thickBot="1" x14ac:dyDescent="0.3">
      <c r="B35" s="3"/>
      <c r="C35" s="1" t="s">
        <v>18</v>
      </c>
      <c r="D35" s="2"/>
      <c r="E35" s="2"/>
      <c r="G35" s="142" t="s">
        <v>15</v>
      </c>
      <c r="H35" s="142"/>
      <c r="I35" s="142" t="s">
        <v>8</v>
      </c>
      <c r="J35" s="142"/>
    </row>
    <row r="36" spans="2:10" ht="18.95" customHeight="1" thickBot="1" x14ac:dyDescent="0.3">
      <c r="B36" s="3"/>
      <c r="C36" s="1" t="s">
        <v>19</v>
      </c>
      <c r="D36" s="2"/>
      <c r="E36" s="2"/>
      <c r="G36" s="5" t="s">
        <v>6</v>
      </c>
      <c r="H36" s="5" t="s">
        <v>7</v>
      </c>
    </row>
    <row r="37" spans="2:10" ht="18.95" customHeight="1" thickBot="1" x14ac:dyDescent="0.3">
      <c r="B37" s="3"/>
      <c r="C37" s="1" t="s">
        <v>20</v>
      </c>
      <c r="D37" s="2"/>
      <c r="E37" s="2"/>
      <c r="G37" s="2">
        <f>H30/1.21</f>
        <v>0</v>
      </c>
      <c r="H37" s="2">
        <f>H30-G37</f>
        <v>0</v>
      </c>
      <c r="I37" s="143">
        <f>G40*19%</f>
        <v>0</v>
      </c>
      <c r="J37" s="144"/>
    </row>
    <row r="38" spans="2:10" ht="18.95" customHeight="1" thickBot="1" x14ac:dyDescent="0.3">
      <c r="B38" s="3"/>
      <c r="C38" s="1" t="s">
        <v>21</v>
      </c>
      <c r="D38" s="2"/>
      <c r="E38" s="2"/>
    </row>
    <row r="39" spans="2:10" ht="18.95" customHeight="1" thickBot="1" x14ac:dyDescent="0.3">
      <c r="D39" s="5"/>
      <c r="E39" s="5"/>
    </row>
    <row r="40" spans="2:10" ht="18.95" customHeight="1" thickBot="1" x14ac:dyDescent="0.3">
      <c r="C40" s="7" t="s">
        <v>14</v>
      </c>
      <c r="D40" s="6">
        <f>SUM(D31:D39)</f>
        <v>0</v>
      </c>
      <c r="E40" s="6">
        <f>SUM(E31:E38)</f>
        <v>0</v>
      </c>
      <c r="F40" s="11"/>
      <c r="G40" s="2">
        <f>G37-D40</f>
        <v>0</v>
      </c>
      <c r="H40" s="2">
        <f>H37-E40</f>
        <v>0</v>
      </c>
    </row>
    <row r="45" spans="2:10" x14ac:dyDescent="0.25">
      <c r="C45" s="11" t="s">
        <v>9</v>
      </c>
    </row>
    <row r="46" spans="2:10" x14ac:dyDescent="0.25">
      <c r="C46" s="7" t="s">
        <v>7</v>
      </c>
      <c r="D46" s="6">
        <f>SUM(H13,H27,H40)</f>
        <v>-94.5</v>
      </c>
    </row>
    <row r="47" spans="2:10" x14ac:dyDescent="0.25">
      <c r="C47" s="7" t="s">
        <v>10</v>
      </c>
      <c r="D47" s="6">
        <f>SUM(I10,I24,I37)</f>
        <v>-664.53070000000002</v>
      </c>
    </row>
    <row r="48" spans="2:10" x14ac:dyDescent="0.25">
      <c r="C48" s="7" t="s">
        <v>11</v>
      </c>
      <c r="D48" s="6">
        <f>(D31+D17+D3)*0.19</f>
        <v>85.5</v>
      </c>
    </row>
    <row r="49" spans="3:4" x14ac:dyDescent="0.25">
      <c r="D49" s="5"/>
    </row>
    <row r="50" spans="3:4" x14ac:dyDescent="0.25">
      <c r="C50" s="11" t="s">
        <v>12</v>
      </c>
      <c r="D50" s="8">
        <f>SUM(D46:D48)</f>
        <v>-673.53070000000002</v>
      </c>
    </row>
  </sheetData>
  <mergeCells count="9">
    <mergeCell ref="G35:H35"/>
    <mergeCell ref="I35:J35"/>
    <mergeCell ref="I37:J37"/>
    <mergeCell ref="G8:H8"/>
    <mergeCell ref="I8:J8"/>
    <mergeCell ref="I10:J10"/>
    <mergeCell ref="G22:H22"/>
    <mergeCell ref="I22:J22"/>
    <mergeCell ref="I24:J24"/>
  </mergeCells>
  <pageMargins left="0.25" right="0.25" top="0.75" bottom="0.75" header="0.3" footer="0.3"/>
  <pageSetup paperSize="9" orientation="landscape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9"/>
  <sheetViews>
    <sheetView showGridLines="0" topLeftCell="A4" workbookViewId="0">
      <selection activeCell="M15" sqref="M15"/>
    </sheetView>
  </sheetViews>
  <sheetFormatPr baseColWidth="10" defaultRowHeight="15" x14ac:dyDescent="0.25"/>
  <cols>
    <col min="2" max="2" width="23.140625" bestFit="1" customWidth="1"/>
    <col min="3" max="3" width="16.28515625" bestFit="1" customWidth="1"/>
    <col min="4" max="4" width="17.85546875" bestFit="1" customWidth="1"/>
    <col min="5" max="5" width="18.5703125" bestFit="1" customWidth="1"/>
    <col min="6" max="7" width="27.28515625" bestFit="1" customWidth="1"/>
    <col min="8" max="8" width="18" bestFit="1" customWidth="1"/>
    <col min="9" max="9" width="23.42578125" customWidth="1"/>
    <col min="10" max="10" width="17.7109375" bestFit="1" customWidth="1"/>
  </cols>
  <sheetData>
    <row r="2" spans="2:10" x14ac:dyDescent="0.25">
      <c r="B2" s="148" t="s">
        <v>177</v>
      </c>
      <c r="C2" s="148"/>
      <c r="D2" s="148"/>
      <c r="E2" s="148"/>
      <c r="F2" s="148"/>
      <c r="H2" s="145" t="s">
        <v>172</v>
      </c>
      <c r="I2" s="147">
        <f>IFERROR('ANÁLISIS € MENSUAL'!D13/'MI NEGOCIO'!K9,)</f>
        <v>0</v>
      </c>
    </row>
    <row r="3" spans="2:10" x14ac:dyDescent="0.25">
      <c r="B3" s="148"/>
      <c r="C3" s="148"/>
      <c r="D3" s="148"/>
      <c r="E3" s="148"/>
      <c r="F3" s="148"/>
      <c r="H3" s="146"/>
      <c r="I3" s="147"/>
    </row>
    <row r="5" spans="2:10" ht="32.25" customHeight="1" x14ac:dyDescent="0.25">
      <c r="B5" s="109" t="s">
        <v>32</v>
      </c>
      <c r="C5" s="14" t="s">
        <v>33</v>
      </c>
      <c r="D5" s="54" t="s">
        <v>106</v>
      </c>
      <c r="E5" s="14" t="s">
        <v>7</v>
      </c>
      <c r="F5" s="14" t="s">
        <v>107</v>
      </c>
      <c r="G5" s="14" t="s">
        <v>113</v>
      </c>
      <c r="H5" s="54" t="s">
        <v>114</v>
      </c>
      <c r="I5" s="54" t="s">
        <v>115</v>
      </c>
      <c r="J5" s="14" t="s">
        <v>127</v>
      </c>
    </row>
    <row r="6" spans="2:10" ht="30" customHeight="1" x14ac:dyDescent="0.25">
      <c r="B6" s="134"/>
      <c r="C6" s="13">
        <v>0</v>
      </c>
      <c r="D6" s="13">
        <f t="shared" ref="D6:D20" si="0">C6/1.21</f>
        <v>0</v>
      </c>
      <c r="E6" s="13">
        <f t="shared" ref="E6:E20" si="1">C6-(C6/1.21)</f>
        <v>0</v>
      </c>
      <c r="F6" s="13">
        <v>0</v>
      </c>
      <c r="G6" s="57">
        <v>0</v>
      </c>
      <c r="H6" s="13">
        <f t="shared" ref="H6:H20" si="2">G6*$I$2/60</f>
        <v>0</v>
      </c>
      <c r="I6" s="58">
        <f t="shared" ref="I6:I20" si="3">D6-F6-H6</f>
        <v>0</v>
      </c>
      <c r="J6" s="61">
        <f>IFERROR(I6/D6,0)</f>
        <v>0</v>
      </c>
    </row>
    <row r="7" spans="2:10" ht="30" customHeight="1" x14ac:dyDescent="0.25">
      <c r="B7" s="169"/>
      <c r="C7" s="13">
        <v>0</v>
      </c>
      <c r="D7" s="13">
        <f t="shared" si="0"/>
        <v>0</v>
      </c>
      <c r="E7" s="13">
        <f t="shared" si="1"/>
        <v>0</v>
      </c>
      <c r="F7" s="13">
        <v>0</v>
      </c>
      <c r="G7" s="57">
        <v>0</v>
      </c>
      <c r="H7" s="13">
        <f t="shared" si="2"/>
        <v>0</v>
      </c>
      <c r="I7" s="58">
        <f t="shared" si="3"/>
        <v>0</v>
      </c>
      <c r="J7" s="61">
        <f t="shared" ref="J7:J20" si="4">IFERROR(I7/D7,0)</f>
        <v>0</v>
      </c>
    </row>
    <row r="8" spans="2:10" ht="30" customHeight="1" x14ac:dyDescent="0.25">
      <c r="B8" s="134"/>
      <c r="C8" s="13">
        <v>0</v>
      </c>
      <c r="D8" s="13">
        <f t="shared" si="0"/>
        <v>0</v>
      </c>
      <c r="E8" s="13">
        <f t="shared" si="1"/>
        <v>0</v>
      </c>
      <c r="F8" s="13">
        <v>0</v>
      </c>
      <c r="G8" s="57">
        <v>0</v>
      </c>
      <c r="H8" s="13">
        <f t="shared" si="2"/>
        <v>0</v>
      </c>
      <c r="I8" s="58">
        <f t="shared" si="3"/>
        <v>0</v>
      </c>
      <c r="J8" s="61">
        <f t="shared" si="4"/>
        <v>0</v>
      </c>
    </row>
    <row r="9" spans="2:10" ht="30" customHeight="1" x14ac:dyDescent="0.25">
      <c r="B9" s="169"/>
      <c r="C9" s="13">
        <v>0</v>
      </c>
      <c r="D9" s="13">
        <f t="shared" si="0"/>
        <v>0</v>
      </c>
      <c r="E9" s="13">
        <f t="shared" si="1"/>
        <v>0</v>
      </c>
      <c r="F9" s="13">
        <v>0</v>
      </c>
      <c r="G9" s="57">
        <v>0</v>
      </c>
      <c r="H9" s="13">
        <f t="shared" si="2"/>
        <v>0</v>
      </c>
      <c r="I9" s="58">
        <f t="shared" si="3"/>
        <v>0</v>
      </c>
      <c r="J9" s="61">
        <f t="shared" si="4"/>
        <v>0</v>
      </c>
    </row>
    <row r="10" spans="2:10" ht="30" customHeight="1" x14ac:dyDescent="0.25">
      <c r="B10" s="134"/>
      <c r="C10" s="13">
        <v>0</v>
      </c>
      <c r="D10" s="13">
        <f t="shared" si="0"/>
        <v>0</v>
      </c>
      <c r="E10" s="13">
        <f t="shared" si="1"/>
        <v>0</v>
      </c>
      <c r="F10" s="13">
        <v>0</v>
      </c>
      <c r="G10" s="57">
        <v>0</v>
      </c>
      <c r="H10" s="13">
        <f t="shared" si="2"/>
        <v>0</v>
      </c>
      <c r="I10" s="58">
        <f t="shared" si="3"/>
        <v>0</v>
      </c>
      <c r="J10" s="61">
        <f t="shared" si="4"/>
        <v>0</v>
      </c>
    </row>
    <row r="11" spans="2:10" ht="30" customHeight="1" x14ac:dyDescent="0.25">
      <c r="B11" s="169"/>
      <c r="C11" s="13">
        <v>0</v>
      </c>
      <c r="D11" s="13">
        <f t="shared" si="0"/>
        <v>0</v>
      </c>
      <c r="E11" s="13">
        <f t="shared" si="1"/>
        <v>0</v>
      </c>
      <c r="F11" s="13">
        <v>0</v>
      </c>
      <c r="G11" s="57">
        <v>0</v>
      </c>
      <c r="H11" s="13">
        <f t="shared" si="2"/>
        <v>0</v>
      </c>
      <c r="I11" s="58">
        <f t="shared" si="3"/>
        <v>0</v>
      </c>
      <c r="J11" s="61">
        <f t="shared" si="4"/>
        <v>0</v>
      </c>
    </row>
    <row r="12" spans="2:10" ht="30" customHeight="1" x14ac:dyDescent="0.25">
      <c r="B12" s="134"/>
      <c r="C12" s="13">
        <v>0</v>
      </c>
      <c r="D12" s="13">
        <f t="shared" si="0"/>
        <v>0</v>
      </c>
      <c r="E12" s="13">
        <f t="shared" si="1"/>
        <v>0</v>
      </c>
      <c r="F12" s="13">
        <v>0</v>
      </c>
      <c r="G12" s="57">
        <v>0</v>
      </c>
      <c r="H12" s="13">
        <f t="shared" si="2"/>
        <v>0</v>
      </c>
      <c r="I12" s="58">
        <f t="shared" si="3"/>
        <v>0</v>
      </c>
      <c r="J12" s="61">
        <f t="shared" si="4"/>
        <v>0</v>
      </c>
    </row>
    <row r="13" spans="2:10" ht="30" customHeight="1" x14ac:dyDescent="0.25">
      <c r="B13" s="169"/>
      <c r="C13" s="13">
        <v>0</v>
      </c>
      <c r="D13" s="13">
        <f t="shared" si="0"/>
        <v>0</v>
      </c>
      <c r="E13" s="13">
        <f t="shared" si="1"/>
        <v>0</v>
      </c>
      <c r="F13" s="13">
        <v>0</v>
      </c>
      <c r="G13" s="57">
        <v>0</v>
      </c>
      <c r="H13" s="13">
        <f t="shared" si="2"/>
        <v>0</v>
      </c>
      <c r="I13" s="58">
        <f t="shared" si="3"/>
        <v>0</v>
      </c>
      <c r="J13" s="61">
        <f t="shared" si="4"/>
        <v>0</v>
      </c>
    </row>
    <row r="14" spans="2:10" ht="30" customHeight="1" x14ac:dyDescent="0.25">
      <c r="B14" s="134"/>
      <c r="C14" s="13">
        <v>0</v>
      </c>
      <c r="D14" s="13">
        <f t="shared" si="0"/>
        <v>0</v>
      </c>
      <c r="E14" s="13">
        <f t="shared" si="1"/>
        <v>0</v>
      </c>
      <c r="F14" s="13">
        <v>0</v>
      </c>
      <c r="G14" s="57">
        <v>0</v>
      </c>
      <c r="H14" s="13">
        <f t="shared" si="2"/>
        <v>0</v>
      </c>
      <c r="I14" s="58">
        <f t="shared" si="3"/>
        <v>0</v>
      </c>
      <c r="J14" s="61">
        <f t="shared" si="4"/>
        <v>0</v>
      </c>
    </row>
    <row r="15" spans="2:10" ht="30" customHeight="1" x14ac:dyDescent="0.25">
      <c r="B15" s="169"/>
      <c r="C15" s="13">
        <v>0</v>
      </c>
      <c r="D15" s="13">
        <f t="shared" si="0"/>
        <v>0</v>
      </c>
      <c r="E15" s="13">
        <f t="shared" si="1"/>
        <v>0</v>
      </c>
      <c r="F15" s="13">
        <v>0</v>
      </c>
      <c r="G15" s="57">
        <v>0</v>
      </c>
      <c r="H15" s="13">
        <f t="shared" si="2"/>
        <v>0</v>
      </c>
      <c r="I15" s="58">
        <f t="shared" si="3"/>
        <v>0</v>
      </c>
      <c r="J15" s="61">
        <f t="shared" si="4"/>
        <v>0</v>
      </c>
    </row>
    <row r="16" spans="2:10" ht="30" customHeight="1" x14ac:dyDescent="0.25">
      <c r="B16" s="134"/>
      <c r="C16" s="13">
        <v>0</v>
      </c>
      <c r="D16" s="13">
        <f t="shared" si="0"/>
        <v>0</v>
      </c>
      <c r="E16" s="13">
        <f t="shared" si="1"/>
        <v>0</v>
      </c>
      <c r="F16" s="13">
        <v>0</v>
      </c>
      <c r="G16" s="57">
        <v>0</v>
      </c>
      <c r="H16" s="13">
        <f t="shared" si="2"/>
        <v>0</v>
      </c>
      <c r="I16" s="58">
        <f t="shared" si="3"/>
        <v>0</v>
      </c>
      <c r="J16" s="61">
        <f t="shared" si="4"/>
        <v>0</v>
      </c>
    </row>
    <row r="17" spans="2:10" ht="30" customHeight="1" x14ac:dyDescent="0.25">
      <c r="B17" s="169"/>
      <c r="C17" s="13">
        <v>0</v>
      </c>
      <c r="D17" s="13">
        <f t="shared" si="0"/>
        <v>0</v>
      </c>
      <c r="E17" s="13">
        <f t="shared" si="1"/>
        <v>0</v>
      </c>
      <c r="F17" s="13">
        <v>0</v>
      </c>
      <c r="G17" s="57">
        <v>0</v>
      </c>
      <c r="H17" s="13">
        <f t="shared" si="2"/>
        <v>0</v>
      </c>
      <c r="I17" s="58">
        <f t="shared" si="3"/>
        <v>0</v>
      </c>
      <c r="J17" s="61">
        <f t="shared" si="4"/>
        <v>0</v>
      </c>
    </row>
    <row r="18" spans="2:10" ht="30" customHeight="1" x14ac:dyDescent="0.25">
      <c r="B18" s="134"/>
      <c r="C18" s="13">
        <v>0</v>
      </c>
      <c r="D18" s="13">
        <f t="shared" si="0"/>
        <v>0</v>
      </c>
      <c r="E18" s="13">
        <f t="shared" si="1"/>
        <v>0</v>
      </c>
      <c r="F18" s="13">
        <v>0</v>
      </c>
      <c r="G18" s="57">
        <v>0</v>
      </c>
      <c r="H18" s="13">
        <f t="shared" si="2"/>
        <v>0</v>
      </c>
      <c r="I18" s="58">
        <f t="shared" si="3"/>
        <v>0</v>
      </c>
      <c r="J18" s="61">
        <f t="shared" si="4"/>
        <v>0</v>
      </c>
    </row>
    <row r="19" spans="2:10" ht="30" customHeight="1" x14ac:dyDescent="0.25">
      <c r="B19" s="169"/>
      <c r="C19" s="13">
        <v>0</v>
      </c>
      <c r="D19" s="13">
        <f t="shared" si="0"/>
        <v>0</v>
      </c>
      <c r="E19" s="13">
        <f t="shared" si="1"/>
        <v>0</v>
      </c>
      <c r="F19" s="13">
        <v>0</v>
      </c>
      <c r="G19" s="57">
        <v>0</v>
      </c>
      <c r="H19" s="13">
        <f t="shared" si="2"/>
        <v>0</v>
      </c>
      <c r="I19" s="58">
        <f t="shared" si="3"/>
        <v>0</v>
      </c>
      <c r="J19" s="61">
        <f t="shared" si="4"/>
        <v>0</v>
      </c>
    </row>
    <row r="20" spans="2:10" ht="30" customHeight="1" x14ac:dyDescent="0.25">
      <c r="B20" s="134"/>
      <c r="C20" s="13">
        <v>0</v>
      </c>
      <c r="D20" s="13">
        <f t="shared" si="0"/>
        <v>0</v>
      </c>
      <c r="E20" s="13">
        <f t="shared" si="1"/>
        <v>0</v>
      </c>
      <c r="F20" s="13">
        <v>0</v>
      </c>
      <c r="G20" s="57">
        <v>0</v>
      </c>
      <c r="H20" s="13">
        <f t="shared" si="2"/>
        <v>0</v>
      </c>
      <c r="I20" s="58">
        <f t="shared" si="3"/>
        <v>0</v>
      </c>
      <c r="J20" s="61">
        <f t="shared" si="4"/>
        <v>0</v>
      </c>
    </row>
    <row r="24" spans="2:10" ht="24.95" customHeight="1" x14ac:dyDescent="0.25"/>
    <row r="26" spans="2:10" s="56" customFormat="1" ht="24.95" customHeight="1" x14ac:dyDescent="0.25"/>
    <row r="27" spans="2:10" ht="20.100000000000001" customHeight="1" x14ac:dyDescent="0.25"/>
    <row r="28" spans="2:10" ht="20.100000000000001" customHeight="1" x14ac:dyDescent="0.25"/>
    <row r="29" spans="2:10" ht="20.100000000000001" customHeight="1" x14ac:dyDescent="0.25"/>
    <row r="30" spans="2:10" ht="20.100000000000001" customHeight="1" x14ac:dyDescent="0.25"/>
    <row r="31" spans="2:10" ht="20.100000000000001" customHeight="1" x14ac:dyDescent="0.25"/>
    <row r="32" spans="2:10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</sheetData>
  <mergeCells count="3">
    <mergeCell ref="H2:H3"/>
    <mergeCell ref="I2:I3"/>
    <mergeCell ref="B2:F3"/>
  </mergeCells>
  <conditionalFormatting sqref="I6:I20">
    <cfRule type="cellIs" dxfId="237" priority="32" operator="greaterThan">
      <formula>0</formula>
    </cfRule>
    <cfRule type="cellIs" dxfId="236" priority="33" operator="lessThan">
      <formula>0</formula>
    </cfRule>
  </conditionalFormatting>
  <conditionalFormatting sqref="J6:J20">
    <cfRule type="cellIs" dxfId="235" priority="27" operator="greaterThan">
      <formula>0</formula>
    </cfRule>
    <cfRule type="cellIs" dxfId="234" priority="29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J22"/>
  <sheetViews>
    <sheetView showGridLines="0" zoomScale="120" zoomScaleNormal="120" workbookViewId="0">
      <selection activeCell="D9" sqref="D9"/>
    </sheetView>
  </sheetViews>
  <sheetFormatPr baseColWidth="10" defaultRowHeight="15" x14ac:dyDescent="0.25"/>
  <cols>
    <col min="1" max="1" width="12" customWidth="1"/>
    <col min="2" max="2" width="10.7109375" bestFit="1" customWidth="1"/>
    <col min="3" max="3" width="34.85546875" customWidth="1"/>
    <col min="4" max="4" width="11.28515625" customWidth="1"/>
    <col min="5" max="5" width="11" customWidth="1"/>
    <col min="7" max="7" width="13" bestFit="1" customWidth="1"/>
    <col min="8" max="8" width="16.140625" bestFit="1" customWidth="1"/>
  </cols>
  <sheetData>
    <row r="1" spans="2:10" ht="15.75" thickBot="1" x14ac:dyDescent="0.3"/>
    <row r="2" spans="2:10" ht="27" customHeight="1" thickBot="1" x14ac:dyDescent="0.3">
      <c r="B2" s="14" t="s">
        <v>0</v>
      </c>
      <c r="C2" s="14" t="s">
        <v>2</v>
      </c>
      <c r="D2" s="14" t="s">
        <v>1</v>
      </c>
      <c r="E2" s="14" t="s">
        <v>3</v>
      </c>
      <c r="G2" s="129" t="s">
        <v>13</v>
      </c>
      <c r="H2" s="130">
        <f>'BALANCE MENSUAL'!C4</f>
        <v>0</v>
      </c>
    </row>
    <row r="3" spans="2:10" ht="18.95" customHeight="1" thickBot="1" x14ac:dyDescent="0.3">
      <c r="B3" s="119"/>
      <c r="C3" s="120" t="s">
        <v>54</v>
      </c>
      <c r="D3" s="121">
        <f>'MI NEGOCIO'!C5</f>
        <v>0</v>
      </c>
      <c r="E3" s="121">
        <f>D3*0.21</f>
        <v>0</v>
      </c>
    </row>
    <row r="4" spans="2:10" ht="18.95" customHeight="1" thickBot="1" x14ac:dyDescent="0.3">
      <c r="B4" s="3"/>
      <c r="C4" s="1" t="s">
        <v>16</v>
      </c>
      <c r="D4" s="2">
        <v>0</v>
      </c>
      <c r="E4" s="2"/>
    </row>
    <row r="5" spans="2:10" ht="18.95" customHeight="1" thickBot="1" x14ac:dyDescent="0.3">
      <c r="B5" s="119"/>
      <c r="C5" s="120" t="s">
        <v>17</v>
      </c>
      <c r="D5" s="121">
        <v>0</v>
      </c>
      <c r="E5" s="121"/>
    </row>
    <row r="6" spans="2:10" ht="18.95" customHeight="1" thickBot="1" x14ac:dyDescent="0.3">
      <c r="B6" s="3"/>
      <c r="C6" s="1" t="s">
        <v>5</v>
      </c>
      <c r="D6" s="2">
        <v>0</v>
      </c>
      <c r="E6" s="2"/>
    </row>
    <row r="7" spans="2:10" ht="18.95" customHeight="1" thickBot="1" x14ac:dyDescent="0.3">
      <c r="B7" s="119"/>
      <c r="C7" s="120" t="s">
        <v>18</v>
      </c>
      <c r="D7" s="121">
        <v>0</v>
      </c>
      <c r="E7" s="121"/>
      <c r="F7" s="4"/>
    </row>
    <row r="8" spans="2:10" ht="18.95" customHeight="1" thickBot="1" x14ac:dyDescent="0.3">
      <c r="B8" s="3"/>
      <c r="C8" s="1" t="s">
        <v>19</v>
      </c>
      <c r="D8" s="2">
        <v>0</v>
      </c>
      <c r="E8" s="2"/>
      <c r="G8" s="142" t="s">
        <v>15</v>
      </c>
      <c r="H8" s="142"/>
      <c r="I8" s="142" t="s">
        <v>8</v>
      </c>
      <c r="J8" s="142"/>
    </row>
    <row r="9" spans="2:10" ht="18.95" customHeight="1" thickBot="1" x14ac:dyDescent="0.3">
      <c r="B9" s="119"/>
      <c r="C9" s="120" t="s">
        <v>130</v>
      </c>
      <c r="D9" s="121">
        <f>'MI NEGOCIO'!K11*'MI NEGOCIO'!K9</f>
        <v>0</v>
      </c>
      <c r="E9" s="121"/>
      <c r="G9" s="5" t="s">
        <v>6</v>
      </c>
      <c r="H9" s="5" t="s">
        <v>7</v>
      </c>
    </row>
    <row r="10" spans="2:10" ht="18.95" customHeight="1" thickBot="1" x14ac:dyDescent="0.3">
      <c r="B10" s="3"/>
      <c r="C10" s="1" t="s">
        <v>147</v>
      </c>
      <c r="D10" s="2">
        <f>'MI NEGOCIO'!C10*'MI NEGOCIO'!C21</f>
        <v>0</v>
      </c>
      <c r="E10" s="2"/>
      <c r="G10" s="2">
        <f>H2/1.21</f>
        <v>0</v>
      </c>
      <c r="H10" s="2">
        <f>H2-G10</f>
        <v>0</v>
      </c>
      <c r="I10" s="143">
        <f>G13*19%</f>
        <v>0</v>
      </c>
      <c r="J10" s="144"/>
    </row>
    <row r="11" spans="2:10" ht="18.95" customHeight="1" thickBot="1" x14ac:dyDescent="0.3">
      <c r="B11" s="119"/>
      <c r="C11" s="120" t="s">
        <v>21</v>
      </c>
      <c r="D11" s="121">
        <v>0</v>
      </c>
      <c r="E11" s="121"/>
    </row>
    <row r="12" spans="2:10" ht="15.75" thickBot="1" x14ac:dyDescent="0.3"/>
    <row r="13" spans="2:10" ht="15.75" thickBot="1" x14ac:dyDescent="0.3">
      <c r="C13" s="7" t="s">
        <v>14</v>
      </c>
      <c r="D13" s="6">
        <f>SUM(D3:D11)</f>
        <v>0</v>
      </c>
      <c r="E13" s="6">
        <f>SUM(E3:E10)</f>
        <v>0</v>
      </c>
      <c r="F13" s="11"/>
      <c r="G13" s="2">
        <f>G10-D13</f>
        <v>0</v>
      </c>
      <c r="H13" s="2">
        <f>H10-E13</f>
        <v>0</v>
      </c>
    </row>
    <row r="17" spans="3:7" x14ac:dyDescent="0.25">
      <c r="C17" s="150" t="s">
        <v>9</v>
      </c>
      <c r="D17" s="150"/>
    </row>
    <row r="18" spans="3:7" x14ac:dyDescent="0.25">
      <c r="C18" s="122" t="s">
        <v>7</v>
      </c>
      <c r="D18" s="123">
        <f>SUM(H13)</f>
        <v>0</v>
      </c>
    </row>
    <row r="19" spans="3:7" x14ac:dyDescent="0.25">
      <c r="C19" s="124" t="s">
        <v>10</v>
      </c>
      <c r="D19" s="13">
        <f>SUM(I10,)</f>
        <v>0</v>
      </c>
      <c r="E19" s="6">
        <f>D9*19%</f>
        <v>0</v>
      </c>
      <c r="F19" s="149" t="s">
        <v>139</v>
      </c>
      <c r="G19" s="149"/>
    </row>
    <row r="20" spans="3:7" x14ac:dyDescent="0.25">
      <c r="C20" s="125" t="s">
        <v>11</v>
      </c>
      <c r="D20" s="126">
        <f>D3*0.19</f>
        <v>0</v>
      </c>
    </row>
    <row r="21" spans="3:7" x14ac:dyDescent="0.25">
      <c r="D21" s="5"/>
    </row>
    <row r="22" spans="3:7" x14ac:dyDescent="0.25">
      <c r="C22" s="127" t="s">
        <v>12</v>
      </c>
      <c r="D22" s="128">
        <f>D18+D19+E19+D20</f>
        <v>0</v>
      </c>
    </row>
  </sheetData>
  <mergeCells count="5">
    <mergeCell ref="G8:H8"/>
    <mergeCell ref="I8:J8"/>
    <mergeCell ref="I10:J10"/>
    <mergeCell ref="F19:G19"/>
    <mergeCell ref="C17:D17"/>
  </mergeCells>
  <pageMargins left="0.25" right="0.25" top="0.75" bottom="0.75" header="0.3" footer="0.3"/>
  <pageSetup paperSize="9" orientation="landscape" horizontalDpi="4294967293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A1:U149"/>
  <sheetViews>
    <sheetView showGridLines="0" workbookViewId="0">
      <selection activeCell="N131" sqref="N131"/>
    </sheetView>
  </sheetViews>
  <sheetFormatPr baseColWidth="10" defaultColWidth="9.140625" defaultRowHeight="15" x14ac:dyDescent="0.25"/>
  <cols>
    <col min="1" max="1" width="12.5703125" customWidth="1"/>
    <col min="2" max="2" width="40.85546875" customWidth="1"/>
    <col min="3" max="3" width="17.85546875" bestFit="1" customWidth="1"/>
    <col min="4" max="4" width="10.5703125" bestFit="1" customWidth="1"/>
    <col min="5" max="5" width="10.28515625" bestFit="1" customWidth="1"/>
    <col min="6" max="6" width="9.140625" bestFit="1" customWidth="1"/>
    <col min="7" max="7" width="10.28515625" bestFit="1" customWidth="1"/>
    <col min="8" max="8" width="9.140625" bestFit="1" customWidth="1"/>
    <col min="9" max="9" width="10.28515625" bestFit="1" customWidth="1"/>
    <col min="10" max="10" width="9.140625" bestFit="1" customWidth="1"/>
    <col min="11" max="11" width="10.28515625" bestFit="1" customWidth="1"/>
    <col min="12" max="12" width="9.140625" bestFit="1" customWidth="1"/>
    <col min="13" max="13" width="10.28515625" bestFit="1" customWidth="1"/>
    <col min="14" max="14" width="9.140625" bestFit="1" customWidth="1"/>
    <col min="15" max="15" width="10.28515625" bestFit="1" customWidth="1"/>
    <col min="16" max="16" width="10.5703125" bestFit="1" customWidth="1"/>
    <col min="17" max="17" width="26.5703125" customWidth="1"/>
    <col min="18" max="18" width="14.5703125" customWidth="1"/>
    <col min="19" max="19" width="11.85546875" customWidth="1"/>
    <col min="21" max="21" width="31.140625" bestFit="1" customWidth="1"/>
  </cols>
  <sheetData>
    <row r="1" spans="1:20" ht="21" x14ac:dyDescent="0.35">
      <c r="A1" s="39" t="s">
        <v>79</v>
      </c>
      <c r="B1" s="40" t="s">
        <v>84</v>
      </c>
    </row>
    <row r="2" spans="1:20" ht="21" x14ac:dyDescent="0.35">
      <c r="A2" s="39" t="s">
        <v>92</v>
      </c>
      <c r="B2" s="40">
        <v>2025</v>
      </c>
    </row>
    <row r="6" spans="1:20" ht="23.25" x14ac:dyDescent="0.25">
      <c r="B6" s="39" t="s">
        <v>98</v>
      </c>
      <c r="C6" s="41">
        <f>SUM(C32:P32)</f>
        <v>0</v>
      </c>
    </row>
    <row r="7" spans="1:20" ht="23.25" x14ac:dyDescent="0.25">
      <c r="B7" s="39" t="s">
        <v>99</v>
      </c>
      <c r="C7" s="29">
        <f>SUM(C33:P33)</f>
        <v>0</v>
      </c>
    </row>
    <row r="8" spans="1:20" x14ac:dyDescent="0.25">
      <c r="A8" s="19"/>
      <c r="B8" s="19"/>
    </row>
    <row r="9" spans="1:20" x14ac:dyDescent="0.25">
      <c r="A9" s="19"/>
      <c r="B9" s="19"/>
    </row>
    <row r="10" spans="1:20" ht="21.75" thickBot="1" x14ac:dyDescent="0.3">
      <c r="B10" s="116" t="s">
        <v>174</v>
      </c>
      <c r="C10" s="157" t="s">
        <v>23</v>
      </c>
      <c r="D10" s="157"/>
      <c r="E10" s="157" t="s">
        <v>24</v>
      </c>
      <c r="F10" s="157"/>
      <c r="G10" s="157" t="s">
        <v>25</v>
      </c>
      <c r="H10" s="157"/>
      <c r="I10" s="157" t="s">
        <v>26</v>
      </c>
      <c r="J10" s="157"/>
      <c r="K10" s="157" t="s">
        <v>27</v>
      </c>
      <c r="L10" s="157"/>
      <c r="M10" s="157" t="s">
        <v>28</v>
      </c>
      <c r="N10" s="157"/>
      <c r="O10" s="157" t="s">
        <v>78</v>
      </c>
      <c r="P10" s="157"/>
    </row>
    <row r="11" spans="1:20" ht="32.25" customHeight="1" thickTop="1" x14ac:dyDescent="0.25">
      <c r="B11" s="36" t="s">
        <v>22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27" t="s">
        <v>76</v>
      </c>
      <c r="R11" s="26"/>
    </row>
    <row r="12" spans="1:20" ht="18.95" customHeight="1" x14ac:dyDescent="0.25">
      <c r="B12" s="12" t="s">
        <v>30</v>
      </c>
      <c r="C12" s="159">
        <v>0</v>
      </c>
      <c r="D12" s="160"/>
      <c r="E12" s="159">
        <v>0</v>
      </c>
      <c r="F12" s="160"/>
      <c r="G12" s="159">
        <v>0</v>
      </c>
      <c r="H12" s="160"/>
      <c r="I12" s="159">
        <v>0</v>
      </c>
      <c r="J12" s="160"/>
      <c r="K12" s="159">
        <v>0</v>
      </c>
      <c r="L12" s="160"/>
      <c r="M12" s="159">
        <v>0</v>
      </c>
      <c r="N12" s="160"/>
      <c r="O12" s="159">
        <v>0</v>
      </c>
      <c r="P12" s="160"/>
      <c r="Q12" s="114">
        <f>SUM(C12:P12)</f>
        <v>0</v>
      </c>
    </row>
    <row r="13" spans="1:20" ht="18.95" customHeight="1" x14ac:dyDescent="0.25">
      <c r="B13" s="12" t="s">
        <v>31</v>
      </c>
      <c r="C13" s="152">
        <v>0</v>
      </c>
      <c r="D13" s="153"/>
      <c r="E13" s="152">
        <v>0</v>
      </c>
      <c r="F13" s="153"/>
      <c r="G13" s="152">
        <v>0</v>
      </c>
      <c r="H13" s="153"/>
      <c r="I13" s="152">
        <v>0</v>
      </c>
      <c r="J13" s="153"/>
      <c r="K13" s="152">
        <v>0</v>
      </c>
      <c r="L13" s="153"/>
      <c r="M13" s="152">
        <v>0</v>
      </c>
      <c r="N13" s="153"/>
      <c r="O13" s="152">
        <v>0</v>
      </c>
      <c r="P13" s="153"/>
      <c r="Q13" s="115">
        <f>SUM(C13:P13)</f>
        <v>0</v>
      </c>
    </row>
    <row r="14" spans="1:20" ht="18.95" customHeight="1" x14ac:dyDescent="0.25">
      <c r="B14" s="12" t="s">
        <v>148</v>
      </c>
      <c r="C14" s="155">
        <v>0</v>
      </c>
      <c r="D14" s="156"/>
      <c r="E14" s="161">
        <v>0</v>
      </c>
      <c r="F14" s="161"/>
      <c r="G14" s="161">
        <v>0</v>
      </c>
      <c r="H14" s="161"/>
      <c r="I14" s="161">
        <v>0</v>
      </c>
      <c r="J14" s="161"/>
      <c r="K14" s="161">
        <v>0</v>
      </c>
      <c r="L14" s="161"/>
      <c r="M14" s="161">
        <v>0</v>
      </c>
      <c r="N14" s="161"/>
      <c r="O14" s="161">
        <v>0</v>
      </c>
      <c r="P14" s="161"/>
      <c r="Q14" s="70">
        <f>SUM(C14:P14)</f>
        <v>0</v>
      </c>
    </row>
    <row r="15" spans="1:20" ht="18.95" customHeight="1" thickBot="1" x14ac:dyDescent="0.3"/>
    <row r="16" spans="1:20" ht="31.5" thickTop="1" thickBot="1" x14ac:dyDescent="0.3">
      <c r="B16" s="117" t="s">
        <v>177</v>
      </c>
      <c r="C16" s="37" t="s">
        <v>29</v>
      </c>
      <c r="D16" s="38" t="s">
        <v>1</v>
      </c>
      <c r="E16" s="37" t="s">
        <v>29</v>
      </c>
      <c r="F16" s="38" t="s">
        <v>1</v>
      </c>
      <c r="G16" s="37" t="s">
        <v>29</v>
      </c>
      <c r="H16" s="38" t="s">
        <v>1</v>
      </c>
      <c r="I16" s="37" t="s">
        <v>29</v>
      </c>
      <c r="J16" s="38" t="s">
        <v>1</v>
      </c>
      <c r="K16" s="37" t="s">
        <v>29</v>
      </c>
      <c r="L16" s="38" t="s">
        <v>1</v>
      </c>
      <c r="M16" s="37" t="s">
        <v>29</v>
      </c>
      <c r="N16" s="38" t="s">
        <v>1</v>
      </c>
      <c r="O16" s="37" t="s">
        <v>29</v>
      </c>
      <c r="P16" s="38" t="s">
        <v>1</v>
      </c>
      <c r="Q16" s="28" t="s">
        <v>94</v>
      </c>
      <c r="R16" s="25" t="s">
        <v>93</v>
      </c>
      <c r="S16" s="25" t="s">
        <v>95</v>
      </c>
      <c r="T16" s="22"/>
    </row>
    <row r="17" spans="2:21" ht="18.95" customHeight="1" thickTop="1" x14ac:dyDescent="0.25">
      <c r="B17" s="24">
        <f>'MI LISTA DE PRECIOS'!B6</f>
        <v>0</v>
      </c>
      <c r="C17" s="30"/>
      <c r="D17" s="31">
        <v>0</v>
      </c>
      <c r="E17" s="30"/>
      <c r="F17" s="31">
        <v>0</v>
      </c>
      <c r="G17" s="30"/>
      <c r="H17" s="31">
        <v>0</v>
      </c>
      <c r="I17" s="30"/>
      <c r="J17" s="31">
        <v>0</v>
      </c>
      <c r="K17" s="30"/>
      <c r="L17" s="31">
        <v>0</v>
      </c>
      <c r="M17" s="30"/>
      <c r="N17" s="31">
        <v>0</v>
      </c>
      <c r="O17" s="30"/>
      <c r="P17" s="31">
        <v>0</v>
      </c>
      <c r="Q17" s="6">
        <f>IFERROR(R17/S17,0)</f>
        <v>0</v>
      </c>
      <c r="R17" s="6">
        <f t="shared" ref="R17:R31" si="0">D17+F17+H17+J17+L17+N17+P17</f>
        <v>0</v>
      </c>
      <c r="S17" s="5">
        <f>C17+E17+G17+I17+K17+M17+O17</f>
        <v>0</v>
      </c>
      <c r="T17" s="34"/>
      <c r="U17" s="20"/>
    </row>
    <row r="18" spans="2:21" ht="18.95" customHeight="1" x14ac:dyDescent="0.25">
      <c r="B18" s="23">
        <f>'MI LISTA DE PRECIOS'!B7</f>
        <v>0</v>
      </c>
      <c r="C18" s="32"/>
      <c r="D18" s="33">
        <v>0</v>
      </c>
      <c r="E18" s="32"/>
      <c r="F18" s="33">
        <v>0</v>
      </c>
      <c r="G18" s="32"/>
      <c r="H18" s="33">
        <v>0</v>
      </c>
      <c r="I18" s="32"/>
      <c r="J18" s="33">
        <v>0</v>
      </c>
      <c r="K18" s="32"/>
      <c r="L18" s="33">
        <v>0</v>
      </c>
      <c r="M18" s="32"/>
      <c r="N18" s="33">
        <v>0</v>
      </c>
      <c r="O18" s="32"/>
      <c r="P18" s="33">
        <v>0</v>
      </c>
      <c r="Q18" s="6">
        <f t="shared" ref="Q18:Q31" si="1">IFERROR(R18/S18,0)</f>
        <v>0</v>
      </c>
      <c r="R18" s="6">
        <f t="shared" si="0"/>
        <v>0</v>
      </c>
      <c r="S18" s="5">
        <f t="shared" ref="S18:S31" si="2">C18+E18+G18+I18+K18+M18+O18</f>
        <v>0</v>
      </c>
      <c r="T18" s="34"/>
      <c r="U18" s="20"/>
    </row>
    <row r="19" spans="2:21" ht="18.95" customHeight="1" x14ac:dyDescent="0.25">
      <c r="B19" s="24">
        <f>'MI LISTA DE PRECIOS'!B8</f>
        <v>0</v>
      </c>
      <c r="C19" s="30"/>
      <c r="D19" s="31">
        <v>0</v>
      </c>
      <c r="E19" s="30"/>
      <c r="F19" s="31">
        <v>0</v>
      </c>
      <c r="G19" s="30"/>
      <c r="H19" s="31">
        <v>0</v>
      </c>
      <c r="I19" s="30"/>
      <c r="J19" s="31">
        <v>0</v>
      </c>
      <c r="K19" s="30"/>
      <c r="L19" s="31">
        <v>0</v>
      </c>
      <c r="M19" s="30"/>
      <c r="N19" s="31">
        <v>0</v>
      </c>
      <c r="O19" s="30"/>
      <c r="P19" s="31">
        <v>0</v>
      </c>
      <c r="Q19" s="6">
        <f t="shared" si="1"/>
        <v>0</v>
      </c>
      <c r="R19" s="6">
        <f t="shared" si="0"/>
        <v>0</v>
      </c>
      <c r="S19" s="5">
        <f t="shared" si="2"/>
        <v>0</v>
      </c>
      <c r="T19" s="34"/>
      <c r="U19" s="20"/>
    </row>
    <row r="20" spans="2:21" ht="18.95" customHeight="1" x14ac:dyDescent="0.25">
      <c r="B20" s="23">
        <f>'MI LISTA DE PRECIOS'!B9</f>
        <v>0</v>
      </c>
      <c r="C20" s="32"/>
      <c r="D20" s="33">
        <v>0</v>
      </c>
      <c r="E20" s="32"/>
      <c r="F20" s="33">
        <v>0</v>
      </c>
      <c r="G20" s="32"/>
      <c r="H20" s="33">
        <v>0</v>
      </c>
      <c r="I20" s="32"/>
      <c r="J20" s="33">
        <v>0</v>
      </c>
      <c r="K20" s="32"/>
      <c r="L20" s="33">
        <v>0</v>
      </c>
      <c r="M20" s="32"/>
      <c r="N20" s="33">
        <v>0</v>
      </c>
      <c r="O20" s="32"/>
      <c r="P20" s="33">
        <v>0</v>
      </c>
      <c r="Q20" s="6">
        <f t="shared" si="1"/>
        <v>0</v>
      </c>
      <c r="R20" s="6">
        <f t="shared" si="0"/>
        <v>0</v>
      </c>
      <c r="S20" s="5">
        <f t="shared" si="2"/>
        <v>0</v>
      </c>
      <c r="T20" s="34"/>
      <c r="U20" s="20"/>
    </row>
    <row r="21" spans="2:21" ht="18.95" customHeight="1" x14ac:dyDescent="0.25">
      <c r="B21" s="24">
        <f>'MI LISTA DE PRECIOS'!B10</f>
        <v>0</v>
      </c>
      <c r="C21" s="30"/>
      <c r="D21" s="31">
        <v>0</v>
      </c>
      <c r="E21" s="30"/>
      <c r="F21" s="31">
        <v>0</v>
      </c>
      <c r="G21" s="30"/>
      <c r="H21" s="31">
        <v>0</v>
      </c>
      <c r="I21" s="30"/>
      <c r="J21" s="31">
        <v>0</v>
      </c>
      <c r="K21" s="30"/>
      <c r="L21" s="31">
        <v>0</v>
      </c>
      <c r="M21" s="30"/>
      <c r="N21" s="31">
        <v>0</v>
      </c>
      <c r="O21" s="30"/>
      <c r="P21" s="31">
        <v>0</v>
      </c>
      <c r="Q21" s="6">
        <f t="shared" si="1"/>
        <v>0</v>
      </c>
      <c r="R21" s="6">
        <f t="shared" si="0"/>
        <v>0</v>
      </c>
      <c r="S21" s="5">
        <f t="shared" si="2"/>
        <v>0</v>
      </c>
      <c r="T21" s="34"/>
      <c r="U21" s="20"/>
    </row>
    <row r="22" spans="2:21" ht="18.95" customHeight="1" x14ac:dyDescent="0.25">
      <c r="B22" s="23">
        <f>'MI LISTA DE PRECIOS'!B11</f>
        <v>0</v>
      </c>
      <c r="C22" s="32"/>
      <c r="D22" s="33">
        <v>0</v>
      </c>
      <c r="E22" s="32"/>
      <c r="F22" s="33">
        <v>0</v>
      </c>
      <c r="G22" s="32"/>
      <c r="H22" s="33">
        <v>0</v>
      </c>
      <c r="I22" s="32"/>
      <c r="J22" s="33">
        <v>0</v>
      </c>
      <c r="K22" s="32"/>
      <c r="L22" s="33">
        <v>0</v>
      </c>
      <c r="M22" s="32"/>
      <c r="N22" s="33">
        <v>0</v>
      </c>
      <c r="O22" s="32"/>
      <c r="P22" s="33">
        <v>0</v>
      </c>
      <c r="Q22" s="6">
        <f t="shared" si="1"/>
        <v>0</v>
      </c>
      <c r="R22" s="6">
        <f t="shared" si="0"/>
        <v>0</v>
      </c>
      <c r="S22" s="5">
        <f t="shared" si="2"/>
        <v>0</v>
      </c>
      <c r="T22" s="34"/>
      <c r="U22" s="20"/>
    </row>
    <row r="23" spans="2:21" ht="18.95" customHeight="1" x14ac:dyDescent="0.25">
      <c r="B23" s="24">
        <f>'MI LISTA DE PRECIOS'!B12</f>
        <v>0</v>
      </c>
      <c r="C23" s="30"/>
      <c r="D23" s="31">
        <v>0</v>
      </c>
      <c r="E23" s="30"/>
      <c r="F23" s="31">
        <v>0</v>
      </c>
      <c r="G23" s="30"/>
      <c r="H23" s="31">
        <v>0</v>
      </c>
      <c r="I23" s="30"/>
      <c r="J23" s="31">
        <v>0</v>
      </c>
      <c r="K23" s="30"/>
      <c r="L23" s="31">
        <v>0</v>
      </c>
      <c r="M23" s="30"/>
      <c r="N23" s="31">
        <v>0</v>
      </c>
      <c r="O23" s="30"/>
      <c r="P23" s="31">
        <v>0</v>
      </c>
      <c r="Q23" s="6">
        <f t="shared" si="1"/>
        <v>0</v>
      </c>
      <c r="R23" s="6">
        <f t="shared" si="0"/>
        <v>0</v>
      </c>
      <c r="S23" s="5">
        <f t="shared" si="2"/>
        <v>0</v>
      </c>
      <c r="T23" s="34"/>
      <c r="U23" s="20"/>
    </row>
    <row r="24" spans="2:21" ht="18.95" customHeight="1" x14ac:dyDescent="0.25">
      <c r="B24" s="23">
        <f>'MI LISTA DE PRECIOS'!B13</f>
        <v>0</v>
      </c>
      <c r="C24" s="32"/>
      <c r="D24" s="33">
        <v>0</v>
      </c>
      <c r="E24" s="32"/>
      <c r="F24" s="33">
        <v>0</v>
      </c>
      <c r="G24" s="32"/>
      <c r="H24" s="33">
        <v>0</v>
      </c>
      <c r="I24" s="32"/>
      <c r="J24" s="33">
        <v>0</v>
      </c>
      <c r="K24" s="32"/>
      <c r="L24" s="33">
        <v>0</v>
      </c>
      <c r="M24" s="32"/>
      <c r="N24" s="33">
        <v>0</v>
      </c>
      <c r="O24" s="32"/>
      <c r="P24" s="33">
        <v>0</v>
      </c>
      <c r="Q24" s="6">
        <f t="shared" si="1"/>
        <v>0</v>
      </c>
      <c r="R24" s="6">
        <f t="shared" si="0"/>
        <v>0</v>
      </c>
      <c r="S24" s="5">
        <f t="shared" si="2"/>
        <v>0</v>
      </c>
      <c r="T24" s="34"/>
      <c r="U24" s="20"/>
    </row>
    <row r="25" spans="2:21" ht="18.95" customHeight="1" x14ac:dyDescent="0.25">
      <c r="B25" s="24">
        <f>'MI LISTA DE PRECIOS'!B14</f>
        <v>0</v>
      </c>
      <c r="C25" s="30"/>
      <c r="D25" s="31">
        <v>0</v>
      </c>
      <c r="E25" s="30"/>
      <c r="F25" s="31">
        <v>0</v>
      </c>
      <c r="G25" s="30"/>
      <c r="H25" s="31">
        <v>0</v>
      </c>
      <c r="I25" s="30"/>
      <c r="J25" s="31">
        <v>0</v>
      </c>
      <c r="K25" s="30"/>
      <c r="L25" s="31">
        <v>0</v>
      </c>
      <c r="M25" s="30"/>
      <c r="N25" s="31">
        <v>0</v>
      </c>
      <c r="O25" s="30"/>
      <c r="P25" s="31">
        <v>0</v>
      </c>
      <c r="Q25" s="6">
        <f t="shared" si="1"/>
        <v>0</v>
      </c>
      <c r="R25" s="6">
        <f t="shared" si="0"/>
        <v>0</v>
      </c>
      <c r="S25" s="5">
        <f t="shared" si="2"/>
        <v>0</v>
      </c>
      <c r="T25" s="34"/>
      <c r="U25" s="20"/>
    </row>
    <row r="26" spans="2:21" ht="18.95" customHeight="1" x14ac:dyDescent="0.25">
      <c r="B26" s="23">
        <f>'MI LISTA DE PRECIOS'!B15</f>
        <v>0</v>
      </c>
      <c r="C26" s="32"/>
      <c r="D26" s="33">
        <v>0</v>
      </c>
      <c r="E26" s="32"/>
      <c r="F26" s="33">
        <v>0</v>
      </c>
      <c r="G26" s="32"/>
      <c r="H26" s="33">
        <v>0</v>
      </c>
      <c r="I26" s="32"/>
      <c r="J26" s="33">
        <v>0</v>
      </c>
      <c r="K26" s="32"/>
      <c r="L26" s="33">
        <v>0</v>
      </c>
      <c r="M26" s="32"/>
      <c r="N26" s="33">
        <v>0</v>
      </c>
      <c r="O26" s="32"/>
      <c r="P26" s="33">
        <v>0</v>
      </c>
      <c r="Q26" s="6">
        <f t="shared" si="1"/>
        <v>0</v>
      </c>
      <c r="R26" s="6">
        <f t="shared" si="0"/>
        <v>0</v>
      </c>
      <c r="S26" s="5">
        <f t="shared" si="2"/>
        <v>0</v>
      </c>
      <c r="T26" s="34"/>
      <c r="U26" s="20"/>
    </row>
    <row r="27" spans="2:21" ht="18.95" customHeight="1" x14ac:dyDescent="0.25">
      <c r="B27" s="24">
        <f>'MI LISTA DE PRECIOS'!B16</f>
        <v>0</v>
      </c>
      <c r="C27" s="30"/>
      <c r="D27" s="31">
        <v>0</v>
      </c>
      <c r="E27" s="30"/>
      <c r="F27" s="31">
        <v>0</v>
      </c>
      <c r="G27" s="30"/>
      <c r="H27" s="31">
        <v>0</v>
      </c>
      <c r="I27" s="30"/>
      <c r="J27" s="31">
        <v>0</v>
      </c>
      <c r="K27" s="30"/>
      <c r="L27" s="31">
        <v>0</v>
      </c>
      <c r="M27" s="30"/>
      <c r="N27" s="31">
        <v>0</v>
      </c>
      <c r="O27" s="30"/>
      <c r="P27" s="31">
        <v>0</v>
      </c>
      <c r="Q27" s="6">
        <f t="shared" si="1"/>
        <v>0</v>
      </c>
      <c r="R27" s="6">
        <f t="shared" si="0"/>
        <v>0</v>
      </c>
      <c r="S27" s="5">
        <f t="shared" si="2"/>
        <v>0</v>
      </c>
      <c r="T27" s="34"/>
      <c r="U27" s="20"/>
    </row>
    <row r="28" spans="2:21" ht="18.95" customHeight="1" x14ac:dyDescent="0.25">
      <c r="B28" s="23">
        <f>'MI LISTA DE PRECIOS'!B17</f>
        <v>0</v>
      </c>
      <c r="C28" s="32"/>
      <c r="D28" s="33">
        <v>0</v>
      </c>
      <c r="E28" s="32"/>
      <c r="F28" s="33">
        <v>0</v>
      </c>
      <c r="G28" s="32"/>
      <c r="H28" s="33">
        <v>0</v>
      </c>
      <c r="I28" s="32"/>
      <c r="J28" s="33">
        <v>0</v>
      </c>
      <c r="K28" s="32"/>
      <c r="L28" s="33">
        <v>0</v>
      </c>
      <c r="M28" s="32"/>
      <c r="N28" s="33">
        <v>0</v>
      </c>
      <c r="O28" s="32"/>
      <c r="P28" s="33">
        <v>0</v>
      </c>
      <c r="Q28" s="6">
        <f t="shared" si="1"/>
        <v>0</v>
      </c>
      <c r="R28" s="6">
        <f t="shared" si="0"/>
        <v>0</v>
      </c>
      <c r="S28" s="5">
        <f t="shared" si="2"/>
        <v>0</v>
      </c>
      <c r="T28" s="34"/>
      <c r="U28" s="20"/>
    </row>
    <row r="29" spans="2:21" ht="18.95" customHeight="1" x14ac:dyDescent="0.25">
      <c r="B29" s="24">
        <f>'MI LISTA DE PRECIOS'!B18</f>
        <v>0</v>
      </c>
      <c r="C29" s="30"/>
      <c r="D29" s="31">
        <v>0</v>
      </c>
      <c r="E29" s="30"/>
      <c r="F29" s="31">
        <v>0</v>
      </c>
      <c r="G29" s="30"/>
      <c r="H29" s="31">
        <v>0</v>
      </c>
      <c r="I29" s="30"/>
      <c r="J29" s="31">
        <v>0</v>
      </c>
      <c r="K29" s="30"/>
      <c r="L29" s="31">
        <v>0</v>
      </c>
      <c r="M29" s="30"/>
      <c r="N29" s="31">
        <v>0</v>
      </c>
      <c r="O29" s="30"/>
      <c r="P29" s="31">
        <v>0</v>
      </c>
      <c r="Q29" s="6">
        <f t="shared" si="1"/>
        <v>0</v>
      </c>
      <c r="R29" s="6">
        <f t="shared" si="0"/>
        <v>0</v>
      </c>
      <c r="S29" s="5">
        <f t="shared" si="2"/>
        <v>0</v>
      </c>
      <c r="T29" s="34"/>
      <c r="U29" s="20"/>
    </row>
    <row r="30" spans="2:21" ht="18.95" customHeight="1" x14ac:dyDescent="0.25">
      <c r="B30" s="23">
        <f>'MI LISTA DE PRECIOS'!B19</f>
        <v>0</v>
      </c>
      <c r="C30" s="32"/>
      <c r="D30" s="33">
        <v>0</v>
      </c>
      <c r="E30" s="32"/>
      <c r="F30" s="33">
        <v>0</v>
      </c>
      <c r="G30" s="32"/>
      <c r="H30" s="33">
        <v>0</v>
      </c>
      <c r="I30" s="32"/>
      <c r="J30" s="33">
        <v>0</v>
      </c>
      <c r="K30" s="32"/>
      <c r="L30" s="33">
        <v>0</v>
      </c>
      <c r="M30" s="32"/>
      <c r="N30" s="33">
        <v>0</v>
      </c>
      <c r="O30" s="32"/>
      <c r="P30" s="33">
        <v>0</v>
      </c>
      <c r="Q30" s="6">
        <f t="shared" si="1"/>
        <v>0</v>
      </c>
      <c r="R30" s="6">
        <f t="shared" si="0"/>
        <v>0</v>
      </c>
      <c r="S30" s="5">
        <f t="shared" si="2"/>
        <v>0</v>
      </c>
      <c r="T30" s="34"/>
      <c r="U30" s="20"/>
    </row>
    <row r="31" spans="2:21" ht="18.95" customHeight="1" x14ac:dyDescent="0.25">
      <c r="B31" s="24">
        <f>'MI LISTA DE PRECIOS'!B20</f>
        <v>0</v>
      </c>
      <c r="C31" s="30"/>
      <c r="D31" s="31">
        <v>0</v>
      </c>
      <c r="E31" s="30"/>
      <c r="F31" s="31">
        <v>0</v>
      </c>
      <c r="G31" s="30"/>
      <c r="H31" s="31">
        <v>0</v>
      </c>
      <c r="I31" s="30"/>
      <c r="J31" s="31">
        <v>0</v>
      </c>
      <c r="K31" s="30"/>
      <c r="L31" s="31">
        <v>0</v>
      </c>
      <c r="M31" s="30"/>
      <c r="N31" s="31">
        <v>0</v>
      </c>
      <c r="O31" s="30"/>
      <c r="P31" s="31">
        <v>0</v>
      </c>
      <c r="Q31" s="6">
        <f t="shared" si="1"/>
        <v>0</v>
      </c>
      <c r="R31" s="6">
        <f t="shared" si="0"/>
        <v>0</v>
      </c>
      <c r="S31" s="5">
        <f t="shared" si="2"/>
        <v>0</v>
      </c>
      <c r="T31" s="34"/>
      <c r="U31" s="20"/>
    </row>
    <row r="32" spans="2:21" ht="18.95" customHeight="1" x14ac:dyDescent="0.25">
      <c r="B32" s="12" t="s">
        <v>97</v>
      </c>
      <c r="C32" s="154">
        <f>SUM(D17:D31)</f>
        <v>0</v>
      </c>
      <c r="D32" s="154"/>
      <c r="E32" s="154">
        <f>SUM(F17:F31)</f>
        <v>0</v>
      </c>
      <c r="F32" s="154"/>
      <c r="G32" s="154">
        <f>SUM(H17:H31)</f>
        <v>0</v>
      </c>
      <c r="H32" s="154"/>
      <c r="I32" s="154">
        <f>SUM(J17:J31)</f>
        <v>0</v>
      </c>
      <c r="J32" s="154"/>
      <c r="K32" s="154">
        <f>SUM(L17:L31)</f>
        <v>0</v>
      </c>
      <c r="L32" s="154"/>
      <c r="M32" s="154">
        <f>SUM(N17:N31)</f>
        <v>0</v>
      </c>
      <c r="N32" s="154"/>
      <c r="O32" s="154">
        <f>SUM(P17:P31)</f>
        <v>0</v>
      </c>
      <c r="P32" s="154"/>
      <c r="Q32" s="6"/>
      <c r="T32" s="35"/>
    </row>
    <row r="33" spans="1:21" ht="18.95" customHeight="1" x14ac:dyDescent="0.25">
      <c r="B33" s="12" t="s">
        <v>96</v>
      </c>
      <c r="C33" s="151">
        <f>SUM(C17:C31)</f>
        <v>0</v>
      </c>
      <c r="D33" s="151"/>
      <c r="E33" s="151">
        <f>SUM(E17:E31)</f>
        <v>0</v>
      </c>
      <c r="F33" s="151"/>
      <c r="G33" s="151">
        <f>SUM(G17:G31)</f>
        <v>0</v>
      </c>
      <c r="H33" s="151"/>
      <c r="I33" s="151">
        <f>SUM(I17:I31)</f>
        <v>0</v>
      </c>
      <c r="J33" s="151"/>
      <c r="K33" s="151">
        <f>SUM(K17:K31)</f>
        <v>0</v>
      </c>
      <c r="L33" s="151"/>
      <c r="M33" s="151">
        <f>SUM(M17:M31)</f>
        <v>0</v>
      </c>
      <c r="N33" s="151"/>
      <c r="O33" s="151">
        <f>SUM(O17:O31)</f>
        <v>0</v>
      </c>
      <c r="P33" s="151"/>
    </row>
    <row r="35" spans="1:21" ht="23.25" x14ac:dyDescent="0.25">
      <c r="B35" s="39" t="s">
        <v>98</v>
      </c>
      <c r="C35" s="41">
        <f>SUM(C61:P61)</f>
        <v>0</v>
      </c>
    </row>
    <row r="36" spans="1:21" ht="23.25" x14ac:dyDescent="0.25">
      <c r="B36" s="39" t="s">
        <v>99</v>
      </c>
      <c r="C36" s="29">
        <f>SUM(C62:P62)</f>
        <v>0</v>
      </c>
    </row>
    <row r="37" spans="1:21" x14ac:dyDescent="0.25">
      <c r="A37" s="19"/>
      <c r="B37" s="19"/>
    </row>
    <row r="38" spans="1:21" x14ac:dyDescent="0.25">
      <c r="A38" s="19"/>
      <c r="B38" s="19"/>
    </row>
    <row r="39" spans="1:21" ht="21.75" thickBot="1" x14ac:dyDescent="0.3">
      <c r="B39" s="116" t="s">
        <v>175</v>
      </c>
      <c r="C39" s="157" t="s">
        <v>23</v>
      </c>
      <c r="D39" s="157"/>
      <c r="E39" s="157" t="s">
        <v>24</v>
      </c>
      <c r="F39" s="157"/>
      <c r="G39" s="157" t="s">
        <v>25</v>
      </c>
      <c r="H39" s="157"/>
      <c r="I39" s="157" t="s">
        <v>26</v>
      </c>
      <c r="J39" s="157"/>
      <c r="K39" s="157" t="s">
        <v>27</v>
      </c>
      <c r="L39" s="157"/>
      <c r="M39" s="157" t="s">
        <v>28</v>
      </c>
      <c r="N39" s="157"/>
      <c r="O39" s="157" t="s">
        <v>78</v>
      </c>
      <c r="P39" s="157"/>
    </row>
    <row r="40" spans="1:21" ht="32.25" customHeight="1" thickTop="1" x14ac:dyDescent="0.25">
      <c r="B40" s="36" t="s">
        <v>22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27" t="s">
        <v>76</v>
      </c>
      <c r="R40" s="26"/>
    </row>
    <row r="41" spans="1:21" ht="18.95" customHeight="1" x14ac:dyDescent="0.25">
      <c r="B41" s="12" t="s">
        <v>30</v>
      </c>
      <c r="C41" s="159">
        <v>0</v>
      </c>
      <c r="D41" s="160"/>
      <c r="E41" s="159">
        <v>0</v>
      </c>
      <c r="F41" s="160"/>
      <c r="G41" s="159">
        <v>0</v>
      </c>
      <c r="H41" s="160"/>
      <c r="I41" s="159">
        <v>0</v>
      </c>
      <c r="J41" s="160"/>
      <c r="K41" s="159">
        <v>0</v>
      </c>
      <c r="L41" s="160"/>
      <c r="M41" s="159">
        <v>0</v>
      </c>
      <c r="N41" s="160"/>
      <c r="O41" s="159">
        <v>0</v>
      </c>
      <c r="P41" s="160"/>
      <c r="Q41" s="114">
        <f>SUM(C41:P41)</f>
        <v>0</v>
      </c>
    </row>
    <row r="42" spans="1:21" ht="18.95" customHeight="1" x14ac:dyDescent="0.25">
      <c r="B42" s="12" t="s">
        <v>31</v>
      </c>
      <c r="C42" s="152">
        <v>0</v>
      </c>
      <c r="D42" s="153"/>
      <c r="E42" s="152">
        <v>0</v>
      </c>
      <c r="F42" s="153"/>
      <c r="G42" s="152">
        <v>0</v>
      </c>
      <c r="H42" s="153"/>
      <c r="I42" s="152">
        <v>0</v>
      </c>
      <c r="J42" s="153"/>
      <c r="K42" s="152">
        <v>0</v>
      </c>
      <c r="L42" s="153"/>
      <c r="M42" s="152">
        <v>0</v>
      </c>
      <c r="N42" s="153"/>
      <c r="O42" s="152">
        <v>0</v>
      </c>
      <c r="P42" s="153"/>
      <c r="Q42" s="115">
        <f>SUM(C42:P42)</f>
        <v>0</v>
      </c>
    </row>
    <row r="43" spans="1:21" ht="18.95" customHeight="1" x14ac:dyDescent="0.25">
      <c r="B43" s="12" t="s">
        <v>148</v>
      </c>
      <c r="C43" s="155">
        <v>0</v>
      </c>
      <c r="D43" s="156"/>
      <c r="E43" s="155">
        <v>0</v>
      </c>
      <c r="F43" s="156"/>
      <c r="G43" s="155">
        <v>0</v>
      </c>
      <c r="H43" s="156"/>
      <c r="I43" s="155">
        <v>0</v>
      </c>
      <c r="J43" s="156"/>
      <c r="K43" s="155">
        <v>0</v>
      </c>
      <c r="L43" s="156"/>
      <c r="M43" s="155">
        <v>0</v>
      </c>
      <c r="N43" s="156"/>
      <c r="O43" s="155">
        <v>0</v>
      </c>
      <c r="P43" s="156"/>
      <c r="Q43" s="70">
        <f>SUM(C43:P43)</f>
        <v>0</v>
      </c>
    </row>
    <row r="44" spans="1:21" ht="18.95" customHeight="1" thickBot="1" x14ac:dyDescent="0.3"/>
    <row r="45" spans="1:21" ht="31.5" thickTop="1" thickBot="1" x14ac:dyDescent="0.3">
      <c r="B45" s="117" t="s">
        <v>177</v>
      </c>
      <c r="C45" s="37" t="s">
        <v>29</v>
      </c>
      <c r="D45" s="38" t="s">
        <v>1</v>
      </c>
      <c r="E45" s="37" t="s">
        <v>29</v>
      </c>
      <c r="F45" s="38" t="s">
        <v>1</v>
      </c>
      <c r="G45" s="37" t="s">
        <v>29</v>
      </c>
      <c r="H45" s="38" t="s">
        <v>1</v>
      </c>
      <c r="I45" s="37" t="s">
        <v>29</v>
      </c>
      <c r="J45" s="38" t="s">
        <v>1</v>
      </c>
      <c r="K45" s="37" t="s">
        <v>29</v>
      </c>
      <c r="L45" s="38" t="s">
        <v>1</v>
      </c>
      <c r="M45" s="37" t="s">
        <v>29</v>
      </c>
      <c r="N45" s="38" t="s">
        <v>1</v>
      </c>
      <c r="O45" s="37" t="s">
        <v>29</v>
      </c>
      <c r="P45" s="38" t="s">
        <v>1</v>
      </c>
      <c r="Q45" s="28" t="s">
        <v>94</v>
      </c>
      <c r="R45" s="25" t="s">
        <v>93</v>
      </c>
      <c r="S45" s="25" t="s">
        <v>95</v>
      </c>
      <c r="T45" s="22"/>
    </row>
    <row r="46" spans="1:21" ht="18.95" customHeight="1" thickTop="1" x14ac:dyDescent="0.25">
      <c r="B46" s="24">
        <f>'MI LISTA DE PRECIOS'!B6</f>
        <v>0</v>
      </c>
      <c r="C46" s="30"/>
      <c r="D46" s="31">
        <v>0</v>
      </c>
      <c r="E46" s="30"/>
      <c r="F46" s="31">
        <v>0</v>
      </c>
      <c r="G46" s="30"/>
      <c r="H46" s="31">
        <v>0</v>
      </c>
      <c r="I46" s="30"/>
      <c r="J46" s="31">
        <v>0</v>
      </c>
      <c r="K46" s="30"/>
      <c r="L46" s="31">
        <v>0</v>
      </c>
      <c r="M46" s="30"/>
      <c r="N46" s="31">
        <v>0</v>
      </c>
      <c r="O46" s="30"/>
      <c r="P46" s="31">
        <v>0</v>
      </c>
      <c r="Q46" s="6">
        <f>IFERROR(R46/S46,0)</f>
        <v>0</v>
      </c>
      <c r="R46" s="6">
        <f t="shared" ref="R46:R60" si="3">D46+F46+H46+J46+L46+N46+P46</f>
        <v>0</v>
      </c>
      <c r="S46" s="5">
        <f>C46+E46+G46+I46+K46+M46+O46</f>
        <v>0</v>
      </c>
      <c r="T46" s="34"/>
      <c r="U46" s="20"/>
    </row>
    <row r="47" spans="1:21" ht="18.95" customHeight="1" x14ac:dyDescent="0.25">
      <c r="B47" s="23">
        <f>'MI LISTA DE PRECIOS'!B7</f>
        <v>0</v>
      </c>
      <c r="C47" s="32"/>
      <c r="D47" s="33">
        <v>0</v>
      </c>
      <c r="E47" s="32"/>
      <c r="F47" s="33">
        <v>0</v>
      </c>
      <c r="G47" s="32"/>
      <c r="H47" s="33">
        <v>0</v>
      </c>
      <c r="I47" s="32"/>
      <c r="J47" s="33">
        <v>0</v>
      </c>
      <c r="K47" s="32"/>
      <c r="L47" s="33">
        <v>0</v>
      </c>
      <c r="M47" s="32"/>
      <c r="N47" s="33">
        <v>0</v>
      </c>
      <c r="O47" s="32"/>
      <c r="P47" s="33">
        <v>0</v>
      </c>
      <c r="Q47" s="6">
        <f t="shared" ref="Q47:Q60" si="4">IFERROR(R47/S47,0)</f>
        <v>0</v>
      </c>
      <c r="R47" s="6">
        <f t="shared" si="3"/>
        <v>0</v>
      </c>
      <c r="S47" s="5">
        <f t="shared" ref="S47:S60" si="5">C47+E47+G47+I47+K47+M47+O47</f>
        <v>0</v>
      </c>
      <c r="T47" s="34"/>
      <c r="U47" s="20"/>
    </row>
    <row r="48" spans="1:21" ht="18.95" customHeight="1" x14ac:dyDescent="0.25">
      <c r="B48" s="24">
        <f>'MI LISTA DE PRECIOS'!B8</f>
        <v>0</v>
      </c>
      <c r="C48" s="30"/>
      <c r="D48" s="31">
        <v>0</v>
      </c>
      <c r="E48" s="30"/>
      <c r="F48" s="31">
        <v>0</v>
      </c>
      <c r="G48" s="30"/>
      <c r="H48" s="31">
        <v>0</v>
      </c>
      <c r="I48" s="30"/>
      <c r="J48" s="31">
        <v>0</v>
      </c>
      <c r="K48" s="30"/>
      <c r="L48" s="31">
        <v>0</v>
      </c>
      <c r="M48" s="30"/>
      <c r="N48" s="31">
        <v>0</v>
      </c>
      <c r="O48" s="30"/>
      <c r="P48" s="31">
        <v>0</v>
      </c>
      <c r="Q48" s="6">
        <f t="shared" si="4"/>
        <v>0</v>
      </c>
      <c r="R48" s="6">
        <f t="shared" si="3"/>
        <v>0</v>
      </c>
      <c r="S48" s="5">
        <f t="shared" si="5"/>
        <v>0</v>
      </c>
      <c r="T48" s="34"/>
      <c r="U48" s="20"/>
    </row>
    <row r="49" spans="2:21" ht="18.95" customHeight="1" x14ac:dyDescent="0.25">
      <c r="B49" s="23">
        <f>'MI LISTA DE PRECIOS'!B9</f>
        <v>0</v>
      </c>
      <c r="C49" s="32"/>
      <c r="D49" s="33">
        <v>0</v>
      </c>
      <c r="E49" s="32"/>
      <c r="F49" s="33">
        <v>0</v>
      </c>
      <c r="G49" s="32"/>
      <c r="H49" s="33">
        <v>0</v>
      </c>
      <c r="I49" s="32"/>
      <c r="J49" s="33">
        <v>0</v>
      </c>
      <c r="K49" s="32"/>
      <c r="L49" s="33">
        <v>0</v>
      </c>
      <c r="M49" s="32"/>
      <c r="N49" s="33">
        <v>0</v>
      </c>
      <c r="O49" s="32"/>
      <c r="P49" s="33">
        <v>0</v>
      </c>
      <c r="Q49" s="6">
        <f t="shared" si="4"/>
        <v>0</v>
      </c>
      <c r="R49" s="6">
        <f t="shared" si="3"/>
        <v>0</v>
      </c>
      <c r="S49" s="5">
        <f t="shared" si="5"/>
        <v>0</v>
      </c>
      <c r="T49" s="34"/>
      <c r="U49" s="20"/>
    </row>
    <row r="50" spans="2:21" ht="18.95" customHeight="1" x14ac:dyDescent="0.25">
      <c r="B50" s="24">
        <f>'MI LISTA DE PRECIOS'!B10</f>
        <v>0</v>
      </c>
      <c r="C50" s="30"/>
      <c r="D50" s="31">
        <v>0</v>
      </c>
      <c r="E50" s="30"/>
      <c r="F50" s="31">
        <v>0</v>
      </c>
      <c r="G50" s="30"/>
      <c r="H50" s="31">
        <v>0</v>
      </c>
      <c r="I50" s="30"/>
      <c r="J50" s="31">
        <v>0</v>
      </c>
      <c r="K50" s="30"/>
      <c r="L50" s="31">
        <v>0</v>
      </c>
      <c r="M50" s="30"/>
      <c r="N50" s="31">
        <v>0</v>
      </c>
      <c r="O50" s="30"/>
      <c r="P50" s="31">
        <v>0</v>
      </c>
      <c r="Q50" s="6">
        <f t="shared" si="4"/>
        <v>0</v>
      </c>
      <c r="R50" s="6">
        <f t="shared" si="3"/>
        <v>0</v>
      </c>
      <c r="S50" s="5">
        <f t="shared" si="5"/>
        <v>0</v>
      </c>
      <c r="T50" s="34"/>
      <c r="U50" s="20"/>
    </row>
    <row r="51" spans="2:21" ht="18.95" customHeight="1" x14ac:dyDescent="0.25">
      <c r="B51" s="23">
        <f>'MI LISTA DE PRECIOS'!B11</f>
        <v>0</v>
      </c>
      <c r="C51" s="32"/>
      <c r="D51" s="33">
        <v>0</v>
      </c>
      <c r="E51" s="32"/>
      <c r="F51" s="33">
        <v>0</v>
      </c>
      <c r="G51" s="32"/>
      <c r="H51" s="33">
        <v>0</v>
      </c>
      <c r="I51" s="32"/>
      <c r="J51" s="33">
        <v>0</v>
      </c>
      <c r="K51" s="32"/>
      <c r="L51" s="33">
        <v>0</v>
      </c>
      <c r="M51" s="32"/>
      <c r="N51" s="33">
        <v>0</v>
      </c>
      <c r="O51" s="32"/>
      <c r="P51" s="33">
        <v>0</v>
      </c>
      <c r="Q51" s="6">
        <f t="shared" si="4"/>
        <v>0</v>
      </c>
      <c r="R51" s="6">
        <f t="shared" si="3"/>
        <v>0</v>
      </c>
      <c r="S51" s="5">
        <f t="shared" si="5"/>
        <v>0</v>
      </c>
      <c r="T51" s="34"/>
      <c r="U51" s="20"/>
    </row>
    <row r="52" spans="2:21" ht="18.95" customHeight="1" x14ac:dyDescent="0.25">
      <c r="B52" s="24">
        <f>'MI LISTA DE PRECIOS'!B12</f>
        <v>0</v>
      </c>
      <c r="C52" s="30"/>
      <c r="D52" s="31">
        <v>0</v>
      </c>
      <c r="E52" s="30"/>
      <c r="F52" s="31">
        <v>0</v>
      </c>
      <c r="G52" s="30"/>
      <c r="H52" s="31">
        <v>0</v>
      </c>
      <c r="I52" s="30"/>
      <c r="J52" s="31">
        <v>0</v>
      </c>
      <c r="K52" s="30"/>
      <c r="L52" s="31">
        <v>0</v>
      </c>
      <c r="M52" s="30"/>
      <c r="N52" s="31">
        <v>0</v>
      </c>
      <c r="O52" s="30"/>
      <c r="P52" s="31">
        <v>0</v>
      </c>
      <c r="Q52" s="6">
        <f t="shared" si="4"/>
        <v>0</v>
      </c>
      <c r="R52" s="6">
        <f t="shared" si="3"/>
        <v>0</v>
      </c>
      <c r="S52" s="5">
        <f t="shared" si="5"/>
        <v>0</v>
      </c>
      <c r="T52" s="34"/>
      <c r="U52" s="20"/>
    </row>
    <row r="53" spans="2:21" ht="18.95" customHeight="1" x14ac:dyDescent="0.25">
      <c r="B53" s="23">
        <f>'MI LISTA DE PRECIOS'!B13</f>
        <v>0</v>
      </c>
      <c r="C53" s="32"/>
      <c r="D53" s="33">
        <v>0</v>
      </c>
      <c r="E53" s="32"/>
      <c r="F53" s="33">
        <v>0</v>
      </c>
      <c r="G53" s="32"/>
      <c r="H53" s="33">
        <v>0</v>
      </c>
      <c r="I53" s="32"/>
      <c r="J53" s="33">
        <v>0</v>
      </c>
      <c r="K53" s="32"/>
      <c r="L53" s="33">
        <v>0</v>
      </c>
      <c r="M53" s="32"/>
      <c r="N53" s="33">
        <v>0</v>
      </c>
      <c r="O53" s="32"/>
      <c r="P53" s="33">
        <v>0</v>
      </c>
      <c r="Q53" s="6">
        <f t="shared" si="4"/>
        <v>0</v>
      </c>
      <c r="R53" s="6">
        <f t="shared" si="3"/>
        <v>0</v>
      </c>
      <c r="S53" s="5">
        <f t="shared" si="5"/>
        <v>0</v>
      </c>
      <c r="T53" s="34"/>
      <c r="U53" s="20"/>
    </row>
    <row r="54" spans="2:21" ht="18.95" customHeight="1" x14ac:dyDescent="0.25">
      <c r="B54" s="24">
        <f>'MI LISTA DE PRECIOS'!B14</f>
        <v>0</v>
      </c>
      <c r="C54" s="30"/>
      <c r="D54" s="31">
        <v>0</v>
      </c>
      <c r="E54" s="30"/>
      <c r="F54" s="31">
        <v>0</v>
      </c>
      <c r="G54" s="30"/>
      <c r="H54" s="31">
        <v>0</v>
      </c>
      <c r="I54" s="30"/>
      <c r="J54" s="31">
        <v>0</v>
      </c>
      <c r="K54" s="30"/>
      <c r="L54" s="31">
        <v>0</v>
      </c>
      <c r="M54" s="30"/>
      <c r="N54" s="31">
        <v>0</v>
      </c>
      <c r="O54" s="30"/>
      <c r="P54" s="31">
        <v>0</v>
      </c>
      <c r="Q54" s="6">
        <f t="shared" si="4"/>
        <v>0</v>
      </c>
      <c r="R54" s="6">
        <f t="shared" si="3"/>
        <v>0</v>
      </c>
      <c r="S54" s="5">
        <f t="shared" si="5"/>
        <v>0</v>
      </c>
      <c r="T54" s="34"/>
      <c r="U54" s="20"/>
    </row>
    <row r="55" spans="2:21" ht="18.95" customHeight="1" x14ac:dyDescent="0.25">
      <c r="B55" s="23">
        <f>'MI LISTA DE PRECIOS'!B15</f>
        <v>0</v>
      </c>
      <c r="C55" s="32"/>
      <c r="D55" s="33">
        <v>0</v>
      </c>
      <c r="E55" s="32"/>
      <c r="F55" s="33">
        <v>0</v>
      </c>
      <c r="G55" s="32"/>
      <c r="H55" s="33">
        <v>0</v>
      </c>
      <c r="I55" s="32"/>
      <c r="J55" s="33">
        <v>0</v>
      </c>
      <c r="K55" s="32"/>
      <c r="L55" s="33">
        <v>0</v>
      </c>
      <c r="M55" s="32"/>
      <c r="N55" s="33">
        <v>0</v>
      </c>
      <c r="O55" s="32"/>
      <c r="P55" s="33">
        <v>0</v>
      </c>
      <c r="Q55" s="6">
        <f t="shared" si="4"/>
        <v>0</v>
      </c>
      <c r="R55" s="6">
        <f t="shared" si="3"/>
        <v>0</v>
      </c>
      <c r="S55" s="5">
        <f t="shared" si="5"/>
        <v>0</v>
      </c>
      <c r="T55" s="34"/>
      <c r="U55" s="20"/>
    </row>
    <row r="56" spans="2:21" ht="18.95" customHeight="1" x14ac:dyDescent="0.25">
      <c r="B56" s="24">
        <f>'MI LISTA DE PRECIOS'!B16</f>
        <v>0</v>
      </c>
      <c r="C56" s="30"/>
      <c r="D56" s="31">
        <v>0</v>
      </c>
      <c r="E56" s="30"/>
      <c r="F56" s="31">
        <v>0</v>
      </c>
      <c r="G56" s="30"/>
      <c r="H56" s="31">
        <v>0</v>
      </c>
      <c r="I56" s="30"/>
      <c r="J56" s="31">
        <v>0</v>
      </c>
      <c r="K56" s="30"/>
      <c r="L56" s="31">
        <v>0</v>
      </c>
      <c r="M56" s="30"/>
      <c r="N56" s="31">
        <v>0</v>
      </c>
      <c r="O56" s="30"/>
      <c r="P56" s="31">
        <v>0</v>
      </c>
      <c r="Q56" s="6">
        <f t="shared" si="4"/>
        <v>0</v>
      </c>
      <c r="R56" s="6">
        <f t="shared" si="3"/>
        <v>0</v>
      </c>
      <c r="S56" s="5">
        <f t="shared" si="5"/>
        <v>0</v>
      </c>
      <c r="T56" s="34"/>
      <c r="U56" s="20"/>
    </row>
    <row r="57" spans="2:21" ht="18.95" customHeight="1" x14ac:dyDescent="0.25">
      <c r="B57" s="23">
        <f>'MI LISTA DE PRECIOS'!B17</f>
        <v>0</v>
      </c>
      <c r="C57" s="32"/>
      <c r="D57" s="33">
        <v>0</v>
      </c>
      <c r="E57" s="32"/>
      <c r="F57" s="33">
        <v>0</v>
      </c>
      <c r="G57" s="32"/>
      <c r="H57" s="33">
        <v>0</v>
      </c>
      <c r="I57" s="32"/>
      <c r="J57" s="33">
        <v>0</v>
      </c>
      <c r="K57" s="32"/>
      <c r="L57" s="33">
        <v>0</v>
      </c>
      <c r="M57" s="32"/>
      <c r="N57" s="33">
        <v>0</v>
      </c>
      <c r="O57" s="32"/>
      <c r="P57" s="33">
        <v>0</v>
      </c>
      <c r="Q57" s="6">
        <f t="shared" si="4"/>
        <v>0</v>
      </c>
      <c r="R57" s="6">
        <f t="shared" si="3"/>
        <v>0</v>
      </c>
      <c r="S57" s="5">
        <f t="shared" si="5"/>
        <v>0</v>
      </c>
      <c r="T57" s="34"/>
      <c r="U57" s="20"/>
    </row>
    <row r="58" spans="2:21" ht="18.95" customHeight="1" x14ac:dyDescent="0.25">
      <c r="B58" s="24">
        <f>'MI LISTA DE PRECIOS'!B18</f>
        <v>0</v>
      </c>
      <c r="C58" s="30"/>
      <c r="D58" s="31">
        <v>0</v>
      </c>
      <c r="E58" s="30"/>
      <c r="F58" s="31">
        <v>0</v>
      </c>
      <c r="G58" s="30"/>
      <c r="H58" s="31">
        <v>0</v>
      </c>
      <c r="I58" s="30"/>
      <c r="J58" s="31">
        <v>0</v>
      </c>
      <c r="K58" s="30"/>
      <c r="L58" s="31">
        <v>0</v>
      </c>
      <c r="M58" s="30"/>
      <c r="N58" s="31">
        <v>0</v>
      </c>
      <c r="O58" s="30"/>
      <c r="P58" s="31">
        <v>0</v>
      </c>
      <c r="Q58" s="6">
        <f t="shared" si="4"/>
        <v>0</v>
      </c>
      <c r="R58" s="6">
        <f t="shared" si="3"/>
        <v>0</v>
      </c>
      <c r="S58" s="5">
        <f t="shared" si="5"/>
        <v>0</v>
      </c>
      <c r="T58" s="34"/>
      <c r="U58" s="20"/>
    </row>
    <row r="59" spans="2:21" ht="18.95" customHeight="1" x14ac:dyDescent="0.25">
      <c r="B59" s="23">
        <f>'MI LISTA DE PRECIOS'!B19</f>
        <v>0</v>
      </c>
      <c r="C59" s="32"/>
      <c r="D59" s="33">
        <v>0</v>
      </c>
      <c r="E59" s="32"/>
      <c r="F59" s="33">
        <v>0</v>
      </c>
      <c r="G59" s="32"/>
      <c r="H59" s="33">
        <v>0</v>
      </c>
      <c r="I59" s="32"/>
      <c r="J59" s="33">
        <v>0</v>
      </c>
      <c r="K59" s="32"/>
      <c r="L59" s="33">
        <v>0</v>
      </c>
      <c r="M59" s="32"/>
      <c r="N59" s="33">
        <v>0</v>
      </c>
      <c r="O59" s="32"/>
      <c r="P59" s="33">
        <v>0</v>
      </c>
      <c r="Q59" s="6">
        <f t="shared" si="4"/>
        <v>0</v>
      </c>
      <c r="R59" s="6">
        <f t="shared" si="3"/>
        <v>0</v>
      </c>
      <c r="S59" s="5">
        <f t="shared" si="5"/>
        <v>0</v>
      </c>
      <c r="T59" s="34"/>
      <c r="U59" s="20"/>
    </row>
    <row r="60" spans="2:21" ht="18.95" customHeight="1" x14ac:dyDescent="0.25">
      <c r="B60" s="24">
        <f>'MI LISTA DE PRECIOS'!B20</f>
        <v>0</v>
      </c>
      <c r="C60" s="30"/>
      <c r="D60" s="31">
        <v>0</v>
      </c>
      <c r="E60" s="30"/>
      <c r="F60" s="31">
        <v>0</v>
      </c>
      <c r="G60" s="30"/>
      <c r="H60" s="31">
        <v>0</v>
      </c>
      <c r="I60" s="30"/>
      <c r="J60" s="31">
        <v>0</v>
      </c>
      <c r="K60" s="30"/>
      <c r="L60" s="31">
        <v>0</v>
      </c>
      <c r="M60" s="30"/>
      <c r="N60" s="31">
        <v>0</v>
      </c>
      <c r="O60" s="30"/>
      <c r="P60" s="31">
        <v>0</v>
      </c>
      <c r="Q60" s="6">
        <f t="shared" si="4"/>
        <v>0</v>
      </c>
      <c r="R60" s="6">
        <f t="shared" si="3"/>
        <v>0</v>
      </c>
      <c r="S60" s="5">
        <f t="shared" si="5"/>
        <v>0</v>
      </c>
      <c r="T60" s="34"/>
      <c r="U60" s="20"/>
    </row>
    <row r="61" spans="2:21" ht="18.95" customHeight="1" x14ac:dyDescent="0.25">
      <c r="B61" s="12" t="s">
        <v>97</v>
      </c>
      <c r="C61" s="154">
        <f>SUM(D46:D60)</f>
        <v>0</v>
      </c>
      <c r="D61" s="154"/>
      <c r="E61" s="154">
        <f>SUM(F46:F60)</f>
        <v>0</v>
      </c>
      <c r="F61" s="154"/>
      <c r="G61" s="154">
        <f>SUM(H46:H60)</f>
        <v>0</v>
      </c>
      <c r="H61" s="154"/>
      <c r="I61" s="154">
        <f>SUM(J46:J60)</f>
        <v>0</v>
      </c>
      <c r="J61" s="154"/>
      <c r="K61" s="154">
        <f>SUM(L46:L60)</f>
        <v>0</v>
      </c>
      <c r="L61" s="154"/>
      <c r="M61" s="154">
        <f>SUM(N46:N60)</f>
        <v>0</v>
      </c>
      <c r="N61" s="154"/>
      <c r="O61" s="154">
        <f>SUM(P46:P60)</f>
        <v>0</v>
      </c>
      <c r="P61" s="154"/>
      <c r="Q61" s="6"/>
      <c r="T61" s="35"/>
    </row>
    <row r="62" spans="2:21" ht="18.95" customHeight="1" x14ac:dyDescent="0.25">
      <c r="B62" s="12" t="s">
        <v>96</v>
      </c>
      <c r="C62" s="151">
        <f>SUM(C46:C60)</f>
        <v>0</v>
      </c>
      <c r="D62" s="151"/>
      <c r="E62" s="151">
        <f>SUM(E46:E60)</f>
        <v>0</v>
      </c>
      <c r="F62" s="151"/>
      <c r="G62" s="151">
        <f>SUM(G46:G60)</f>
        <v>0</v>
      </c>
      <c r="H62" s="151"/>
      <c r="I62" s="151">
        <f>SUM(I46:I60)</f>
        <v>0</v>
      </c>
      <c r="J62" s="151"/>
      <c r="K62" s="151">
        <f>SUM(K46:K60)</f>
        <v>0</v>
      </c>
      <c r="L62" s="151"/>
      <c r="M62" s="151">
        <f>SUM(M46:M60)</f>
        <v>0</v>
      </c>
      <c r="N62" s="151"/>
      <c r="O62" s="151">
        <f>SUM(O46:O60)</f>
        <v>0</v>
      </c>
      <c r="P62" s="151"/>
    </row>
    <row r="64" spans="2:21" ht="23.25" x14ac:dyDescent="0.25">
      <c r="B64" s="39" t="s">
        <v>98</v>
      </c>
      <c r="C64" s="41">
        <f>SUM(C90:P90)</f>
        <v>0</v>
      </c>
    </row>
    <row r="65" spans="1:21" ht="23.25" x14ac:dyDescent="0.25">
      <c r="B65" s="39" t="s">
        <v>99</v>
      </c>
      <c r="C65" s="29">
        <f>SUM(C91:P91)</f>
        <v>0</v>
      </c>
    </row>
    <row r="66" spans="1:21" x14ac:dyDescent="0.25">
      <c r="A66" s="19"/>
      <c r="B66" s="19"/>
    </row>
    <row r="67" spans="1:21" x14ac:dyDescent="0.25">
      <c r="A67" s="19"/>
      <c r="B67" s="19"/>
    </row>
    <row r="68" spans="1:21" ht="21.75" thickBot="1" x14ac:dyDescent="0.3">
      <c r="B68" s="116" t="s">
        <v>176</v>
      </c>
      <c r="C68" s="157" t="s">
        <v>23</v>
      </c>
      <c r="D68" s="157"/>
      <c r="E68" s="157" t="s">
        <v>24</v>
      </c>
      <c r="F68" s="157"/>
      <c r="G68" s="157" t="s">
        <v>25</v>
      </c>
      <c r="H68" s="157"/>
      <c r="I68" s="157" t="s">
        <v>26</v>
      </c>
      <c r="J68" s="157"/>
      <c r="K68" s="157" t="s">
        <v>27</v>
      </c>
      <c r="L68" s="157"/>
      <c r="M68" s="157" t="s">
        <v>28</v>
      </c>
      <c r="N68" s="157"/>
      <c r="O68" s="157" t="s">
        <v>78</v>
      </c>
      <c r="P68" s="157"/>
    </row>
    <row r="69" spans="1:21" ht="32.25" customHeight="1" thickTop="1" x14ac:dyDescent="0.25">
      <c r="B69" s="36" t="s">
        <v>22</v>
      </c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27" t="s">
        <v>76</v>
      </c>
      <c r="R69" s="26"/>
    </row>
    <row r="70" spans="1:21" ht="18.95" customHeight="1" x14ac:dyDescent="0.25">
      <c r="B70" s="12" t="s">
        <v>30</v>
      </c>
      <c r="C70" s="159">
        <v>0</v>
      </c>
      <c r="D70" s="160"/>
      <c r="E70" s="159">
        <v>0</v>
      </c>
      <c r="F70" s="160"/>
      <c r="G70" s="159">
        <v>0</v>
      </c>
      <c r="H70" s="160"/>
      <c r="I70" s="159">
        <v>0</v>
      </c>
      <c r="J70" s="160"/>
      <c r="K70" s="159">
        <v>0</v>
      </c>
      <c r="L70" s="160"/>
      <c r="M70" s="159">
        <v>0</v>
      </c>
      <c r="N70" s="160"/>
      <c r="O70" s="159">
        <v>0</v>
      </c>
      <c r="P70" s="160"/>
      <c r="Q70" s="114">
        <f>SUM(C70:P70)</f>
        <v>0</v>
      </c>
    </row>
    <row r="71" spans="1:21" ht="18.95" customHeight="1" x14ac:dyDescent="0.25">
      <c r="B71" s="12" t="s">
        <v>31</v>
      </c>
      <c r="C71" s="152">
        <v>0</v>
      </c>
      <c r="D71" s="153"/>
      <c r="E71" s="152">
        <v>0</v>
      </c>
      <c r="F71" s="153"/>
      <c r="G71" s="152">
        <v>0</v>
      </c>
      <c r="H71" s="153"/>
      <c r="I71" s="152">
        <v>0</v>
      </c>
      <c r="J71" s="153"/>
      <c r="K71" s="152">
        <v>0</v>
      </c>
      <c r="L71" s="153"/>
      <c r="M71" s="152">
        <v>0</v>
      </c>
      <c r="N71" s="153"/>
      <c r="O71" s="152">
        <v>0</v>
      </c>
      <c r="P71" s="153"/>
      <c r="Q71" s="115">
        <f>SUM(C71:P71)</f>
        <v>0</v>
      </c>
    </row>
    <row r="72" spans="1:21" ht="18.95" customHeight="1" x14ac:dyDescent="0.25">
      <c r="B72" s="12" t="s">
        <v>148</v>
      </c>
      <c r="C72" s="155">
        <v>0</v>
      </c>
      <c r="D72" s="156"/>
      <c r="E72" s="155">
        <v>0</v>
      </c>
      <c r="F72" s="156"/>
      <c r="G72" s="155">
        <v>0</v>
      </c>
      <c r="H72" s="156"/>
      <c r="I72" s="155">
        <v>0</v>
      </c>
      <c r="J72" s="156"/>
      <c r="K72" s="155">
        <v>0</v>
      </c>
      <c r="L72" s="156"/>
      <c r="M72" s="155">
        <v>0</v>
      </c>
      <c r="N72" s="156"/>
      <c r="O72" s="155">
        <v>0</v>
      </c>
      <c r="P72" s="156"/>
      <c r="Q72" s="70">
        <f>SUM(C72:P72)</f>
        <v>0</v>
      </c>
    </row>
    <row r="73" spans="1:21" ht="18.95" customHeight="1" thickBot="1" x14ac:dyDescent="0.3"/>
    <row r="74" spans="1:21" ht="31.5" thickTop="1" thickBot="1" x14ac:dyDescent="0.3">
      <c r="B74" s="117" t="s">
        <v>177</v>
      </c>
      <c r="C74" s="37" t="s">
        <v>29</v>
      </c>
      <c r="D74" s="38" t="s">
        <v>1</v>
      </c>
      <c r="E74" s="37" t="s">
        <v>29</v>
      </c>
      <c r="F74" s="38" t="s">
        <v>1</v>
      </c>
      <c r="G74" s="37" t="s">
        <v>29</v>
      </c>
      <c r="H74" s="38" t="s">
        <v>1</v>
      </c>
      <c r="I74" s="37" t="s">
        <v>29</v>
      </c>
      <c r="J74" s="38" t="s">
        <v>1</v>
      </c>
      <c r="K74" s="37" t="s">
        <v>29</v>
      </c>
      <c r="L74" s="38" t="s">
        <v>1</v>
      </c>
      <c r="M74" s="37" t="s">
        <v>29</v>
      </c>
      <c r="N74" s="38" t="s">
        <v>1</v>
      </c>
      <c r="O74" s="37" t="s">
        <v>29</v>
      </c>
      <c r="P74" s="38" t="s">
        <v>1</v>
      </c>
      <c r="Q74" s="28" t="s">
        <v>94</v>
      </c>
      <c r="R74" s="25" t="s">
        <v>93</v>
      </c>
      <c r="S74" s="25" t="s">
        <v>95</v>
      </c>
      <c r="T74" s="22"/>
    </row>
    <row r="75" spans="1:21" ht="18.95" customHeight="1" thickTop="1" x14ac:dyDescent="0.25">
      <c r="B75" s="24">
        <f>'MI LISTA DE PRECIOS'!B6</f>
        <v>0</v>
      </c>
      <c r="C75" s="30"/>
      <c r="D75" s="31">
        <v>0</v>
      </c>
      <c r="E75" s="30"/>
      <c r="F75" s="31">
        <v>0</v>
      </c>
      <c r="G75" s="30"/>
      <c r="H75" s="31">
        <v>0</v>
      </c>
      <c r="I75" s="30"/>
      <c r="J75" s="31">
        <v>0</v>
      </c>
      <c r="K75" s="30"/>
      <c r="L75" s="31">
        <v>0</v>
      </c>
      <c r="M75" s="30"/>
      <c r="N75" s="31">
        <v>0</v>
      </c>
      <c r="O75" s="30"/>
      <c r="P75" s="31">
        <v>0</v>
      </c>
      <c r="Q75" s="6">
        <f>IFERROR(R75/S75,0)</f>
        <v>0</v>
      </c>
      <c r="R75" s="6">
        <f t="shared" ref="R75:R89" si="6">D75+F75+H75+J75+L75+N75+P75</f>
        <v>0</v>
      </c>
      <c r="S75" s="5">
        <f>C75+E75+G75+I75+K75+M75+O75</f>
        <v>0</v>
      </c>
      <c r="T75" s="34"/>
      <c r="U75" s="20"/>
    </row>
    <row r="76" spans="1:21" ht="18.95" customHeight="1" x14ac:dyDescent="0.25">
      <c r="B76" s="23">
        <f>'MI LISTA DE PRECIOS'!B7</f>
        <v>0</v>
      </c>
      <c r="C76" s="32"/>
      <c r="D76" s="33">
        <v>0</v>
      </c>
      <c r="E76" s="32"/>
      <c r="F76" s="33">
        <v>0</v>
      </c>
      <c r="G76" s="32"/>
      <c r="H76" s="33">
        <v>0</v>
      </c>
      <c r="I76" s="32"/>
      <c r="J76" s="33">
        <v>0</v>
      </c>
      <c r="K76" s="32"/>
      <c r="L76" s="33">
        <v>0</v>
      </c>
      <c r="M76" s="32"/>
      <c r="N76" s="33">
        <v>0</v>
      </c>
      <c r="O76" s="32"/>
      <c r="P76" s="33">
        <v>0</v>
      </c>
      <c r="Q76" s="6">
        <f t="shared" ref="Q76:Q89" si="7">IFERROR(R76/S76,0)</f>
        <v>0</v>
      </c>
      <c r="R76" s="6">
        <f t="shared" si="6"/>
        <v>0</v>
      </c>
      <c r="S76" s="5">
        <f t="shared" ref="S76:S89" si="8">C76+E76+G76+I76+K76+M76+O76</f>
        <v>0</v>
      </c>
      <c r="T76" s="34"/>
      <c r="U76" s="20"/>
    </row>
    <row r="77" spans="1:21" ht="18.95" customHeight="1" x14ac:dyDescent="0.25">
      <c r="B77" s="24">
        <f>'MI LISTA DE PRECIOS'!B8</f>
        <v>0</v>
      </c>
      <c r="C77" s="30"/>
      <c r="D77" s="31">
        <v>0</v>
      </c>
      <c r="E77" s="30"/>
      <c r="F77" s="31">
        <v>0</v>
      </c>
      <c r="G77" s="30"/>
      <c r="H77" s="31">
        <v>0</v>
      </c>
      <c r="I77" s="30"/>
      <c r="J77" s="31">
        <v>0</v>
      </c>
      <c r="K77" s="30"/>
      <c r="L77" s="31">
        <v>0</v>
      </c>
      <c r="M77" s="30"/>
      <c r="N77" s="31">
        <v>0</v>
      </c>
      <c r="O77" s="30"/>
      <c r="P77" s="31">
        <v>0</v>
      </c>
      <c r="Q77" s="6">
        <f t="shared" si="7"/>
        <v>0</v>
      </c>
      <c r="R77" s="6">
        <f t="shared" si="6"/>
        <v>0</v>
      </c>
      <c r="S77" s="5">
        <f t="shared" si="8"/>
        <v>0</v>
      </c>
      <c r="T77" s="34"/>
      <c r="U77" s="20"/>
    </row>
    <row r="78" spans="1:21" ht="18.95" customHeight="1" x14ac:dyDescent="0.25">
      <c r="B78" s="23">
        <f>'MI LISTA DE PRECIOS'!B9</f>
        <v>0</v>
      </c>
      <c r="C78" s="32"/>
      <c r="D78" s="33">
        <v>0</v>
      </c>
      <c r="E78" s="32"/>
      <c r="F78" s="33">
        <v>0</v>
      </c>
      <c r="G78" s="32"/>
      <c r="H78" s="33">
        <v>0</v>
      </c>
      <c r="I78" s="32"/>
      <c r="J78" s="33">
        <v>0</v>
      </c>
      <c r="K78" s="32"/>
      <c r="L78" s="33">
        <v>0</v>
      </c>
      <c r="M78" s="32"/>
      <c r="N78" s="33">
        <v>0</v>
      </c>
      <c r="O78" s="32"/>
      <c r="P78" s="33">
        <v>0</v>
      </c>
      <c r="Q78" s="6">
        <f t="shared" si="7"/>
        <v>0</v>
      </c>
      <c r="R78" s="6">
        <f t="shared" si="6"/>
        <v>0</v>
      </c>
      <c r="S78" s="5">
        <f t="shared" si="8"/>
        <v>0</v>
      </c>
      <c r="T78" s="34"/>
      <c r="U78" s="20"/>
    </row>
    <row r="79" spans="1:21" ht="18.95" customHeight="1" x14ac:dyDescent="0.25">
      <c r="B79" s="24">
        <f>'MI LISTA DE PRECIOS'!B10</f>
        <v>0</v>
      </c>
      <c r="C79" s="30"/>
      <c r="D79" s="31">
        <v>0</v>
      </c>
      <c r="E79" s="30"/>
      <c r="F79" s="31">
        <v>0</v>
      </c>
      <c r="G79" s="30"/>
      <c r="H79" s="31">
        <v>0</v>
      </c>
      <c r="I79" s="30"/>
      <c r="J79" s="31">
        <v>0</v>
      </c>
      <c r="K79" s="30"/>
      <c r="L79" s="31">
        <v>0</v>
      </c>
      <c r="M79" s="30"/>
      <c r="N79" s="31">
        <v>0</v>
      </c>
      <c r="O79" s="30"/>
      <c r="P79" s="31">
        <v>0</v>
      </c>
      <c r="Q79" s="6">
        <f t="shared" si="7"/>
        <v>0</v>
      </c>
      <c r="R79" s="6">
        <f t="shared" si="6"/>
        <v>0</v>
      </c>
      <c r="S79" s="5">
        <f t="shared" si="8"/>
        <v>0</v>
      </c>
      <c r="T79" s="34"/>
      <c r="U79" s="20"/>
    </row>
    <row r="80" spans="1:21" ht="18.95" customHeight="1" x14ac:dyDescent="0.25">
      <c r="B80" s="23">
        <f>'MI LISTA DE PRECIOS'!B11</f>
        <v>0</v>
      </c>
      <c r="C80" s="32"/>
      <c r="D80" s="33">
        <v>0</v>
      </c>
      <c r="E80" s="32"/>
      <c r="F80" s="33">
        <v>0</v>
      </c>
      <c r="G80" s="32"/>
      <c r="H80" s="33">
        <v>0</v>
      </c>
      <c r="I80" s="32"/>
      <c r="J80" s="33">
        <v>0</v>
      </c>
      <c r="K80" s="32"/>
      <c r="L80" s="33">
        <v>0</v>
      </c>
      <c r="M80" s="32"/>
      <c r="N80" s="33">
        <v>0</v>
      </c>
      <c r="O80" s="32"/>
      <c r="P80" s="33">
        <v>0</v>
      </c>
      <c r="Q80" s="6">
        <f t="shared" si="7"/>
        <v>0</v>
      </c>
      <c r="R80" s="6">
        <f t="shared" si="6"/>
        <v>0</v>
      </c>
      <c r="S80" s="5">
        <f t="shared" si="8"/>
        <v>0</v>
      </c>
      <c r="T80" s="34"/>
      <c r="U80" s="20"/>
    </row>
    <row r="81" spans="1:21" ht="18.95" customHeight="1" x14ac:dyDescent="0.25">
      <c r="B81" s="24">
        <f>'MI LISTA DE PRECIOS'!B12</f>
        <v>0</v>
      </c>
      <c r="C81" s="30"/>
      <c r="D81" s="31">
        <v>0</v>
      </c>
      <c r="E81" s="30"/>
      <c r="F81" s="31">
        <v>0</v>
      </c>
      <c r="G81" s="30"/>
      <c r="H81" s="31">
        <v>0</v>
      </c>
      <c r="I81" s="30"/>
      <c r="J81" s="31">
        <v>0</v>
      </c>
      <c r="K81" s="30"/>
      <c r="L81" s="31">
        <v>0</v>
      </c>
      <c r="M81" s="30"/>
      <c r="N81" s="31">
        <v>0</v>
      </c>
      <c r="O81" s="30"/>
      <c r="P81" s="31">
        <v>0</v>
      </c>
      <c r="Q81" s="6">
        <f t="shared" si="7"/>
        <v>0</v>
      </c>
      <c r="R81" s="6">
        <f t="shared" si="6"/>
        <v>0</v>
      </c>
      <c r="S81" s="5">
        <f t="shared" si="8"/>
        <v>0</v>
      </c>
      <c r="T81" s="34"/>
      <c r="U81" s="20"/>
    </row>
    <row r="82" spans="1:21" ht="18.95" customHeight="1" x14ac:dyDescent="0.25">
      <c r="B82" s="23">
        <f>'MI LISTA DE PRECIOS'!B13</f>
        <v>0</v>
      </c>
      <c r="C82" s="32"/>
      <c r="D82" s="33">
        <v>0</v>
      </c>
      <c r="E82" s="32"/>
      <c r="F82" s="33">
        <v>0</v>
      </c>
      <c r="G82" s="32"/>
      <c r="H82" s="33">
        <v>0</v>
      </c>
      <c r="I82" s="32"/>
      <c r="J82" s="33">
        <v>0</v>
      </c>
      <c r="K82" s="32"/>
      <c r="L82" s="33">
        <v>0</v>
      </c>
      <c r="M82" s="32"/>
      <c r="N82" s="33">
        <v>0</v>
      </c>
      <c r="O82" s="32"/>
      <c r="P82" s="33">
        <v>0</v>
      </c>
      <c r="Q82" s="6">
        <f t="shared" si="7"/>
        <v>0</v>
      </c>
      <c r="R82" s="6">
        <f t="shared" si="6"/>
        <v>0</v>
      </c>
      <c r="S82" s="5">
        <f t="shared" si="8"/>
        <v>0</v>
      </c>
      <c r="T82" s="34"/>
      <c r="U82" s="20"/>
    </row>
    <row r="83" spans="1:21" ht="18.95" customHeight="1" x14ac:dyDescent="0.25">
      <c r="B83" s="24">
        <f>'MI LISTA DE PRECIOS'!B14</f>
        <v>0</v>
      </c>
      <c r="C83" s="30"/>
      <c r="D83" s="31">
        <v>0</v>
      </c>
      <c r="E83" s="30"/>
      <c r="F83" s="31">
        <v>0</v>
      </c>
      <c r="G83" s="30"/>
      <c r="H83" s="31">
        <v>0</v>
      </c>
      <c r="I83" s="30"/>
      <c r="J83" s="31">
        <v>0</v>
      </c>
      <c r="K83" s="30"/>
      <c r="L83" s="31">
        <v>0</v>
      </c>
      <c r="M83" s="30"/>
      <c r="N83" s="31">
        <v>0</v>
      </c>
      <c r="O83" s="30"/>
      <c r="P83" s="31">
        <v>0</v>
      </c>
      <c r="Q83" s="6">
        <f t="shared" si="7"/>
        <v>0</v>
      </c>
      <c r="R83" s="6">
        <f t="shared" si="6"/>
        <v>0</v>
      </c>
      <c r="S83" s="5">
        <f t="shared" si="8"/>
        <v>0</v>
      </c>
      <c r="T83" s="34"/>
      <c r="U83" s="20"/>
    </row>
    <row r="84" spans="1:21" ht="18.95" customHeight="1" x14ac:dyDescent="0.25">
      <c r="B84" s="23">
        <f>'MI LISTA DE PRECIOS'!B15</f>
        <v>0</v>
      </c>
      <c r="C84" s="32"/>
      <c r="D84" s="33">
        <v>0</v>
      </c>
      <c r="E84" s="32"/>
      <c r="F84" s="33">
        <v>0</v>
      </c>
      <c r="G84" s="32"/>
      <c r="H84" s="33">
        <v>0</v>
      </c>
      <c r="I84" s="32"/>
      <c r="J84" s="33">
        <v>0</v>
      </c>
      <c r="K84" s="32"/>
      <c r="L84" s="33">
        <v>0</v>
      </c>
      <c r="M84" s="32"/>
      <c r="N84" s="33">
        <v>0</v>
      </c>
      <c r="O84" s="32"/>
      <c r="P84" s="33">
        <v>0</v>
      </c>
      <c r="Q84" s="6">
        <f t="shared" si="7"/>
        <v>0</v>
      </c>
      <c r="R84" s="6">
        <f t="shared" si="6"/>
        <v>0</v>
      </c>
      <c r="S84" s="5">
        <f t="shared" si="8"/>
        <v>0</v>
      </c>
      <c r="T84" s="34"/>
      <c r="U84" s="20"/>
    </row>
    <row r="85" spans="1:21" ht="18.95" customHeight="1" x14ac:dyDescent="0.25">
      <c r="B85" s="24">
        <f>'MI LISTA DE PRECIOS'!B16</f>
        <v>0</v>
      </c>
      <c r="C85" s="30"/>
      <c r="D85" s="31">
        <v>0</v>
      </c>
      <c r="E85" s="30"/>
      <c r="F85" s="31">
        <v>0</v>
      </c>
      <c r="G85" s="30"/>
      <c r="H85" s="31">
        <v>0</v>
      </c>
      <c r="I85" s="30"/>
      <c r="J85" s="31">
        <v>0</v>
      </c>
      <c r="K85" s="30"/>
      <c r="L85" s="31">
        <v>0</v>
      </c>
      <c r="M85" s="30"/>
      <c r="N85" s="31">
        <v>0</v>
      </c>
      <c r="O85" s="30"/>
      <c r="P85" s="31">
        <v>0</v>
      </c>
      <c r="Q85" s="6">
        <f t="shared" si="7"/>
        <v>0</v>
      </c>
      <c r="R85" s="6">
        <f t="shared" si="6"/>
        <v>0</v>
      </c>
      <c r="S85" s="5">
        <f t="shared" si="8"/>
        <v>0</v>
      </c>
      <c r="T85" s="34"/>
      <c r="U85" s="20"/>
    </row>
    <row r="86" spans="1:21" ht="18.95" customHeight="1" x14ac:dyDescent="0.25">
      <c r="B86" s="23">
        <f>'MI LISTA DE PRECIOS'!B17</f>
        <v>0</v>
      </c>
      <c r="C86" s="32"/>
      <c r="D86" s="33">
        <v>0</v>
      </c>
      <c r="E86" s="32"/>
      <c r="F86" s="33">
        <v>0</v>
      </c>
      <c r="G86" s="32"/>
      <c r="H86" s="33">
        <v>0</v>
      </c>
      <c r="I86" s="32"/>
      <c r="J86" s="33">
        <v>0</v>
      </c>
      <c r="K86" s="32"/>
      <c r="L86" s="33">
        <v>0</v>
      </c>
      <c r="M86" s="32"/>
      <c r="N86" s="33">
        <v>0</v>
      </c>
      <c r="O86" s="32"/>
      <c r="P86" s="33">
        <v>0</v>
      </c>
      <c r="Q86" s="6">
        <f t="shared" si="7"/>
        <v>0</v>
      </c>
      <c r="R86" s="6">
        <f t="shared" si="6"/>
        <v>0</v>
      </c>
      <c r="S86" s="5">
        <f t="shared" si="8"/>
        <v>0</v>
      </c>
      <c r="T86" s="34"/>
      <c r="U86" s="20"/>
    </row>
    <row r="87" spans="1:21" ht="18.95" customHeight="1" x14ac:dyDescent="0.25">
      <c r="B87" s="24">
        <f>'MI LISTA DE PRECIOS'!B18</f>
        <v>0</v>
      </c>
      <c r="C87" s="30"/>
      <c r="D87" s="31">
        <v>0</v>
      </c>
      <c r="E87" s="30"/>
      <c r="F87" s="31">
        <v>0</v>
      </c>
      <c r="G87" s="30"/>
      <c r="H87" s="31">
        <v>0</v>
      </c>
      <c r="I87" s="30"/>
      <c r="J87" s="31">
        <v>0</v>
      </c>
      <c r="K87" s="30"/>
      <c r="L87" s="31">
        <v>0</v>
      </c>
      <c r="M87" s="30"/>
      <c r="N87" s="31">
        <v>0</v>
      </c>
      <c r="O87" s="30"/>
      <c r="P87" s="31">
        <v>0</v>
      </c>
      <c r="Q87" s="6">
        <f t="shared" si="7"/>
        <v>0</v>
      </c>
      <c r="R87" s="6">
        <f t="shared" si="6"/>
        <v>0</v>
      </c>
      <c r="S87" s="5">
        <f t="shared" si="8"/>
        <v>0</v>
      </c>
      <c r="T87" s="34"/>
      <c r="U87" s="20"/>
    </row>
    <row r="88" spans="1:21" ht="18.95" customHeight="1" x14ac:dyDescent="0.25">
      <c r="B88" s="23">
        <f>'MI LISTA DE PRECIOS'!B19</f>
        <v>0</v>
      </c>
      <c r="C88" s="32"/>
      <c r="D88" s="33">
        <v>0</v>
      </c>
      <c r="E88" s="32"/>
      <c r="F88" s="33">
        <v>0</v>
      </c>
      <c r="G88" s="32"/>
      <c r="H88" s="33">
        <v>0</v>
      </c>
      <c r="I88" s="32"/>
      <c r="J88" s="33">
        <v>0</v>
      </c>
      <c r="K88" s="32"/>
      <c r="L88" s="33">
        <v>0</v>
      </c>
      <c r="M88" s="32"/>
      <c r="N88" s="33">
        <v>0</v>
      </c>
      <c r="O88" s="32"/>
      <c r="P88" s="33">
        <v>0</v>
      </c>
      <c r="Q88" s="6">
        <f t="shared" si="7"/>
        <v>0</v>
      </c>
      <c r="R88" s="6">
        <f t="shared" si="6"/>
        <v>0</v>
      </c>
      <c r="S88" s="5">
        <f t="shared" si="8"/>
        <v>0</v>
      </c>
      <c r="T88" s="34"/>
      <c r="U88" s="20"/>
    </row>
    <row r="89" spans="1:21" ht="18.95" customHeight="1" x14ac:dyDescent="0.25">
      <c r="B89" s="24">
        <f>'MI LISTA DE PRECIOS'!B20</f>
        <v>0</v>
      </c>
      <c r="C89" s="30"/>
      <c r="D89" s="31">
        <v>0</v>
      </c>
      <c r="E89" s="30"/>
      <c r="F89" s="31">
        <v>0</v>
      </c>
      <c r="G89" s="30"/>
      <c r="H89" s="31">
        <v>0</v>
      </c>
      <c r="I89" s="30"/>
      <c r="J89" s="31">
        <v>0</v>
      </c>
      <c r="K89" s="30"/>
      <c r="L89" s="31">
        <v>0</v>
      </c>
      <c r="M89" s="30"/>
      <c r="N89" s="31">
        <v>0</v>
      </c>
      <c r="O89" s="30"/>
      <c r="P89" s="31">
        <v>0</v>
      </c>
      <c r="Q89" s="6">
        <f t="shared" si="7"/>
        <v>0</v>
      </c>
      <c r="R89" s="6">
        <f t="shared" si="6"/>
        <v>0</v>
      </c>
      <c r="S89" s="5">
        <f t="shared" si="8"/>
        <v>0</v>
      </c>
      <c r="T89" s="34"/>
      <c r="U89" s="20"/>
    </row>
    <row r="90" spans="1:21" ht="18.95" customHeight="1" x14ac:dyDescent="0.25">
      <c r="B90" s="12" t="s">
        <v>97</v>
      </c>
      <c r="C90" s="154">
        <f>SUM(D75:D89)</f>
        <v>0</v>
      </c>
      <c r="D90" s="154"/>
      <c r="E90" s="154">
        <f>SUM(F75:F89)</f>
        <v>0</v>
      </c>
      <c r="F90" s="154"/>
      <c r="G90" s="154">
        <f>SUM(H75:H89)</f>
        <v>0</v>
      </c>
      <c r="H90" s="154"/>
      <c r="I90" s="154">
        <f>SUM(J75:J89)</f>
        <v>0</v>
      </c>
      <c r="J90" s="154"/>
      <c r="K90" s="154">
        <f>SUM(L75:L89)</f>
        <v>0</v>
      </c>
      <c r="L90" s="154"/>
      <c r="M90" s="154">
        <f>SUM(N75:N89)</f>
        <v>0</v>
      </c>
      <c r="N90" s="154"/>
      <c r="O90" s="154">
        <f>SUM(P75:P89)</f>
        <v>0</v>
      </c>
      <c r="P90" s="154"/>
      <c r="Q90" s="6"/>
      <c r="T90" s="35"/>
    </row>
    <row r="91" spans="1:21" ht="18.95" customHeight="1" x14ac:dyDescent="0.25">
      <c r="B91" s="12" t="s">
        <v>96</v>
      </c>
      <c r="C91" s="151">
        <f>SUM(C75:C89)</f>
        <v>0</v>
      </c>
      <c r="D91" s="151"/>
      <c r="E91" s="151">
        <f>SUM(E75:E89)</f>
        <v>0</v>
      </c>
      <c r="F91" s="151"/>
      <c r="G91" s="151">
        <f>SUM(G75:G89)</f>
        <v>0</v>
      </c>
      <c r="H91" s="151"/>
      <c r="I91" s="151">
        <f>SUM(I75:I89)</f>
        <v>0</v>
      </c>
      <c r="J91" s="151"/>
      <c r="K91" s="151">
        <f>SUM(K75:K89)</f>
        <v>0</v>
      </c>
      <c r="L91" s="151"/>
      <c r="M91" s="151">
        <f>SUM(M75:M89)</f>
        <v>0</v>
      </c>
      <c r="N91" s="151"/>
      <c r="O91" s="151">
        <f>SUM(O75:O89)</f>
        <v>0</v>
      </c>
      <c r="P91" s="151"/>
    </row>
    <row r="93" spans="1:21" ht="23.25" x14ac:dyDescent="0.25">
      <c r="B93" s="39" t="s">
        <v>98</v>
      </c>
      <c r="C93" s="41">
        <f>SUM(C119:P119)</f>
        <v>0</v>
      </c>
    </row>
    <row r="94" spans="1:21" ht="23.25" x14ac:dyDescent="0.25">
      <c r="B94" s="39" t="s">
        <v>99</v>
      </c>
      <c r="C94" s="29">
        <f>SUM(C120:P120)</f>
        <v>0</v>
      </c>
    </row>
    <row r="95" spans="1:21" x14ac:dyDescent="0.25">
      <c r="A95" s="19"/>
      <c r="B95" s="19"/>
    </row>
    <row r="96" spans="1:21" x14ac:dyDescent="0.25">
      <c r="A96" s="19"/>
      <c r="B96" s="19"/>
    </row>
    <row r="97" spans="2:21" ht="21.75" thickBot="1" x14ac:dyDescent="0.3">
      <c r="B97" s="116" t="s">
        <v>178</v>
      </c>
      <c r="C97" s="157" t="s">
        <v>23</v>
      </c>
      <c r="D97" s="157"/>
      <c r="E97" s="157" t="s">
        <v>24</v>
      </c>
      <c r="F97" s="157"/>
      <c r="G97" s="157" t="s">
        <v>25</v>
      </c>
      <c r="H97" s="157"/>
      <c r="I97" s="157" t="s">
        <v>26</v>
      </c>
      <c r="J97" s="157"/>
      <c r="K97" s="157" t="s">
        <v>27</v>
      </c>
      <c r="L97" s="157"/>
      <c r="M97" s="157" t="s">
        <v>28</v>
      </c>
      <c r="N97" s="157"/>
      <c r="O97" s="157" t="s">
        <v>78</v>
      </c>
      <c r="P97" s="157"/>
    </row>
    <row r="98" spans="2:21" ht="32.25" customHeight="1" thickTop="1" x14ac:dyDescent="0.25">
      <c r="B98" s="36" t="s">
        <v>22</v>
      </c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27" t="s">
        <v>76</v>
      </c>
      <c r="R98" s="26"/>
    </row>
    <row r="99" spans="2:21" ht="18.95" customHeight="1" x14ac:dyDescent="0.25">
      <c r="B99" s="12" t="s">
        <v>30</v>
      </c>
      <c r="C99" s="159">
        <v>0</v>
      </c>
      <c r="D99" s="160"/>
      <c r="E99" s="159">
        <v>0</v>
      </c>
      <c r="F99" s="160"/>
      <c r="G99" s="159">
        <v>0</v>
      </c>
      <c r="H99" s="160"/>
      <c r="I99" s="159">
        <v>0</v>
      </c>
      <c r="J99" s="160"/>
      <c r="K99" s="159">
        <v>0</v>
      </c>
      <c r="L99" s="160"/>
      <c r="M99" s="159">
        <v>0</v>
      </c>
      <c r="N99" s="160"/>
      <c r="O99" s="159">
        <v>0</v>
      </c>
      <c r="P99" s="160"/>
      <c r="Q99" s="114">
        <f>SUM(C99:P99)</f>
        <v>0</v>
      </c>
    </row>
    <row r="100" spans="2:21" ht="18.95" customHeight="1" x14ac:dyDescent="0.25">
      <c r="B100" s="12" t="s">
        <v>31</v>
      </c>
      <c r="C100" s="152">
        <v>0</v>
      </c>
      <c r="D100" s="153"/>
      <c r="E100" s="152">
        <v>0</v>
      </c>
      <c r="F100" s="153"/>
      <c r="G100" s="152">
        <v>0</v>
      </c>
      <c r="H100" s="153"/>
      <c r="I100" s="152">
        <v>0</v>
      </c>
      <c r="J100" s="153"/>
      <c r="K100" s="152">
        <v>0</v>
      </c>
      <c r="L100" s="153"/>
      <c r="M100" s="152">
        <v>0</v>
      </c>
      <c r="N100" s="153"/>
      <c r="O100" s="152">
        <v>0</v>
      </c>
      <c r="P100" s="153"/>
      <c r="Q100" s="115">
        <f>SUM(C100:P100)</f>
        <v>0</v>
      </c>
    </row>
    <row r="101" spans="2:21" ht="18.95" customHeight="1" x14ac:dyDescent="0.25">
      <c r="B101" s="12" t="s">
        <v>148</v>
      </c>
      <c r="C101" s="155">
        <v>0</v>
      </c>
      <c r="D101" s="156"/>
      <c r="E101" s="155">
        <v>0</v>
      </c>
      <c r="F101" s="156"/>
      <c r="G101" s="155">
        <v>0</v>
      </c>
      <c r="H101" s="156"/>
      <c r="I101" s="155">
        <v>0</v>
      </c>
      <c r="J101" s="156"/>
      <c r="K101" s="155">
        <v>0</v>
      </c>
      <c r="L101" s="156"/>
      <c r="M101" s="155">
        <v>0</v>
      </c>
      <c r="N101" s="156"/>
      <c r="O101" s="155">
        <v>0</v>
      </c>
      <c r="P101" s="156"/>
      <c r="Q101" s="70">
        <f>SUM(C101:P101)</f>
        <v>0</v>
      </c>
    </row>
    <row r="102" spans="2:21" ht="18.95" customHeight="1" thickBot="1" x14ac:dyDescent="0.3"/>
    <row r="103" spans="2:21" ht="31.5" thickTop="1" thickBot="1" x14ac:dyDescent="0.3">
      <c r="B103" s="117" t="s">
        <v>177</v>
      </c>
      <c r="C103" s="37" t="s">
        <v>29</v>
      </c>
      <c r="D103" s="38" t="s">
        <v>1</v>
      </c>
      <c r="E103" s="37" t="s">
        <v>29</v>
      </c>
      <c r="F103" s="38" t="s">
        <v>1</v>
      </c>
      <c r="G103" s="37" t="s">
        <v>29</v>
      </c>
      <c r="H103" s="38" t="s">
        <v>1</v>
      </c>
      <c r="I103" s="37" t="s">
        <v>29</v>
      </c>
      <c r="J103" s="38" t="s">
        <v>1</v>
      </c>
      <c r="K103" s="37" t="s">
        <v>29</v>
      </c>
      <c r="L103" s="38" t="s">
        <v>1</v>
      </c>
      <c r="M103" s="37" t="s">
        <v>29</v>
      </c>
      <c r="N103" s="38" t="s">
        <v>1</v>
      </c>
      <c r="O103" s="37" t="s">
        <v>29</v>
      </c>
      <c r="P103" s="38" t="s">
        <v>1</v>
      </c>
      <c r="Q103" s="28" t="s">
        <v>94</v>
      </c>
      <c r="R103" s="25" t="s">
        <v>93</v>
      </c>
      <c r="S103" s="25" t="s">
        <v>95</v>
      </c>
      <c r="T103" s="22"/>
    </row>
    <row r="104" spans="2:21" ht="18.95" customHeight="1" thickTop="1" x14ac:dyDescent="0.25">
      <c r="B104" s="24">
        <f>'MI LISTA DE PRECIOS'!B6</f>
        <v>0</v>
      </c>
      <c r="C104" s="30"/>
      <c r="D104" s="31">
        <v>0</v>
      </c>
      <c r="E104" s="30"/>
      <c r="F104" s="31">
        <v>0</v>
      </c>
      <c r="G104" s="30"/>
      <c r="H104" s="31">
        <v>0</v>
      </c>
      <c r="I104" s="30"/>
      <c r="J104" s="31">
        <v>0</v>
      </c>
      <c r="K104" s="30"/>
      <c r="L104" s="31">
        <v>0</v>
      </c>
      <c r="M104" s="30"/>
      <c r="N104" s="31">
        <v>0</v>
      </c>
      <c r="O104" s="30"/>
      <c r="P104" s="31">
        <v>0</v>
      </c>
      <c r="Q104" s="6">
        <f>IFERROR(R104/S104,0)</f>
        <v>0</v>
      </c>
      <c r="R104" s="6">
        <f t="shared" ref="R104:R118" si="9">D104+F104+H104+J104+L104+N104+P104</f>
        <v>0</v>
      </c>
      <c r="S104" s="5">
        <f>C104+E104+G104+I104+K104+M104+O104</f>
        <v>0</v>
      </c>
      <c r="T104" s="34"/>
      <c r="U104" s="20"/>
    </row>
    <row r="105" spans="2:21" ht="18.95" customHeight="1" x14ac:dyDescent="0.25">
      <c r="B105" s="23">
        <f>'MI LISTA DE PRECIOS'!B7</f>
        <v>0</v>
      </c>
      <c r="C105" s="32"/>
      <c r="D105" s="33">
        <v>0</v>
      </c>
      <c r="E105" s="32"/>
      <c r="F105" s="33">
        <v>0</v>
      </c>
      <c r="G105" s="32"/>
      <c r="H105" s="33">
        <v>0</v>
      </c>
      <c r="I105" s="32"/>
      <c r="J105" s="33">
        <v>0</v>
      </c>
      <c r="K105" s="32"/>
      <c r="L105" s="33">
        <v>0</v>
      </c>
      <c r="M105" s="32"/>
      <c r="N105" s="33">
        <v>0</v>
      </c>
      <c r="O105" s="32"/>
      <c r="P105" s="33">
        <v>0</v>
      </c>
      <c r="Q105" s="6">
        <f t="shared" ref="Q105:Q118" si="10">IFERROR(R105/S105,0)</f>
        <v>0</v>
      </c>
      <c r="R105" s="6">
        <f t="shared" si="9"/>
        <v>0</v>
      </c>
      <c r="S105" s="5">
        <f t="shared" ref="S105:S118" si="11">C105+E105+G105+I105+K105+M105+O105</f>
        <v>0</v>
      </c>
      <c r="T105" s="34"/>
      <c r="U105" s="20"/>
    </row>
    <row r="106" spans="2:21" ht="18.95" customHeight="1" x14ac:dyDescent="0.25">
      <c r="B106" s="24">
        <f>'MI LISTA DE PRECIOS'!B8</f>
        <v>0</v>
      </c>
      <c r="C106" s="30"/>
      <c r="D106" s="31">
        <v>0</v>
      </c>
      <c r="E106" s="30"/>
      <c r="F106" s="31">
        <v>0</v>
      </c>
      <c r="G106" s="30"/>
      <c r="H106" s="31">
        <v>0</v>
      </c>
      <c r="I106" s="30"/>
      <c r="J106" s="31">
        <v>0</v>
      </c>
      <c r="K106" s="30"/>
      <c r="L106" s="31">
        <v>0</v>
      </c>
      <c r="M106" s="30"/>
      <c r="N106" s="31">
        <v>0</v>
      </c>
      <c r="O106" s="30"/>
      <c r="P106" s="31">
        <v>0</v>
      </c>
      <c r="Q106" s="6">
        <f t="shared" si="10"/>
        <v>0</v>
      </c>
      <c r="R106" s="6">
        <f t="shared" si="9"/>
        <v>0</v>
      </c>
      <c r="S106" s="5">
        <f t="shared" si="11"/>
        <v>0</v>
      </c>
      <c r="T106" s="34"/>
      <c r="U106" s="20"/>
    </row>
    <row r="107" spans="2:21" ht="18.95" customHeight="1" x14ac:dyDescent="0.25">
      <c r="B107" s="23">
        <f>'MI LISTA DE PRECIOS'!B9</f>
        <v>0</v>
      </c>
      <c r="C107" s="32"/>
      <c r="D107" s="33">
        <v>0</v>
      </c>
      <c r="E107" s="32"/>
      <c r="F107" s="33">
        <v>0</v>
      </c>
      <c r="G107" s="32"/>
      <c r="H107" s="33">
        <v>0</v>
      </c>
      <c r="I107" s="32"/>
      <c r="J107" s="33">
        <v>0</v>
      </c>
      <c r="K107" s="32"/>
      <c r="L107" s="33">
        <v>0</v>
      </c>
      <c r="M107" s="32"/>
      <c r="N107" s="33">
        <v>0</v>
      </c>
      <c r="O107" s="32"/>
      <c r="P107" s="33">
        <v>0</v>
      </c>
      <c r="Q107" s="6">
        <f t="shared" si="10"/>
        <v>0</v>
      </c>
      <c r="R107" s="6">
        <f t="shared" si="9"/>
        <v>0</v>
      </c>
      <c r="S107" s="5">
        <f t="shared" si="11"/>
        <v>0</v>
      </c>
      <c r="T107" s="34"/>
      <c r="U107" s="20"/>
    </row>
    <row r="108" spans="2:21" ht="18.95" customHeight="1" x14ac:dyDescent="0.25">
      <c r="B108" s="24">
        <f>'MI LISTA DE PRECIOS'!B10</f>
        <v>0</v>
      </c>
      <c r="C108" s="30"/>
      <c r="D108" s="31">
        <v>0</v>
      </c>
      <c r="E108" s="30"/>
      <c r="F108" s="31">
        <v>0</v>
      </c>
      <c r="G108" s="30"/>
      <c r="H108" s="31">
        <v>0</v>
      </c>
      <c r="I108" s="30"/>
      <c r="J108" s="31">
        <v>0</v>
      </c>
      <c r="K108" s="30"/>
      <c r="L108" s="31">
        <v>0</v>
      </c>
      <c r="M108" s="30"/>
      <c r="N108" s="31">
        <v>0</v>
      </c>
      <c r="O108" s="30"/>
      <c r="P108" s="31">
        <v>0</v>
      </c>
      <c r="Q108" s="6">
        <f t="shared" si="10"/>
        <v>0</v>
      </c>
      <c r="R108" s="6">
        <f t="shared" si="9"/>
        <v>0</v>
      </c>
      <c r="S108" s="5">
        <f t="shared" si="11"/>
        <v>0</v>
      </c>
      <c r="T108" s="34"/>
      <c r="U108" s="20"/>
    </row>
    <row r="109" spans="2:21" ht="18.95" customHeight="1" x14ac:dyDescent="0.25">
      <c r="B109" s="23">
        <f>'MI LISTA DE PRECIOS'!B11</f>
        <v>0</v>
      </c>
      <c r="C109" s="32"/>
      <c r="D109" s="33">
        <v>0</v>
      </c>
      <c r="E109" s="32"/>
      <c r="F109" s="33">
        <v>0</v>
      </c>
      <c r="G109" s="32"/>
      <c r="H109" s="33">
        <v>0</v>
      </c>
      <c r="I109" s="32"/>
      <c r="J109" s="33">
        <v>0</v>
      </c>
      <c r="K109" s="32"/>
      <c r="L109" s="33">
        <v>0</v>
      </c>
      <c r="M109" s="32"/>
      <c r="N109" s="33">
        <v>0</v>
      </c>
      <c r="O109" s="32"/>
      <c r="P109" s="33">
        <v>0</v>
      </c>
      <c r="Q109" s="6">
        <f t="shared" si="10"/>
        <v>0</v>
      </c>
      <c r="R109" s="6">
        <f t="shared" si="9"/>
        <v>0</v>
      </c>
      <c r="S109" s="5">
        <f t="shared" si="11"/>
        <v>0</v>
      </c>
      <c r="T109" s="34"/>
      <c r="U109" s="20"/>
    </row>
    <row r="110" spans="2:21" ht="18.95" customHeight="1" x14ac:dyDescent="0.25">
      <c r="B110" s="24">
        <f>'MI LISTA DE PRECIOS'!B12</f>
        <v>0</v>
      </c>
      <c r="C110" s="30"/>
      <c r="D110" s="31">
        <v>0</v>
      </c>
      <c r="E110" s="30"/>
      <c r="F110" s="31">
        <v>0</v>
      </c>
      <c r="G110" s="30"/>
      <c r="H110" s="31">
        <v>0</v>
      </c>
      <c r="I110" s="30"/>
      <c r="J110" s="31">
        <v>0</v>
      </c>
      <c r="K110" s="30"/>
      <c r="L110" s="31">
        <v>0</v>
      </c>
      <c r="M110" s="30"/>
      <c r="N110" s="31">
        <v>0</v>
      </c>
      <c r="O110" s="30"/>
      <c r="P110" s="31">
        <v>0</v>
      </c>
      <c r="Q110" s="6">
        <f t="shared" si="10"/>
        <v>0</v>
      </c>
      <c r="R110" s="6">
        <f t="shared" si="9"/>
        <v>0</v>
      </c>
      <c r="S110" s="5">
        <f t="shared" si="11"/>
        <v>0</v>
      </c>
      <c r="T110" s="34"/>
      <c r="U110" s="20"/>
    </row>
    <row r="111" spans="2:21" ht="18.95" customHeight="1" x14ac:dyDescent="0.25">
      <c r="B111" s="23">
        <f>'MI LISTA DE PRECIOS'!B13</f>
        <v>0</v>
      </c>
      <c r="C111" s="32"/>
      <c r="D111" s="33">
        <v>0</v>
      </c>
      <c r="E111" s="32"/>
      <c r="F111" s="33">
        <v>0</v>
      </c>
      <c r="G111" s="32"/>
      <c r="H111" s="33">
        <v>0</v>
      </c>
      <c r="I111" s="32"/>
      <c r="J111" s="33">
        <v>0</v>
      </c>
      <c r="K111" s="32"/>
      <c r="L111" s="33">
        <v>0</v>
      </c>
      <c r="M111" s="32"/>
      <c r="N111" s="33">
        <v>0</v>
      </c>
      <c r="O111" s="32"/>
      <c r="P111" s="33">
        <v>0</v>
      </c>
      <c r="Q111" s="6">
        <f t="shared" si="10"/>
        <v>0</v>
      </c>
      <c r="R111" s="6">
        <f t="shared" si="9"/>
        <v>0</v>
      </c>
      <c r="S111" s="5">
        <f t="shared" si="11"/>
        <v>0</v>
      </c>
      <c r="T111" s="34"/>
      <c r="U111" s="20"/>
    </row>
    <row r="112" spans="2:21" ht="18.95" customHeight="1" x14ac:dyDescent="0.25">
      <c r="B112" s="24">
        <f>'MI LISTA DE PRECIOS'!B14</f>
        <v>0</v>
      </c>
      <c r="C112" s="30"/>
      <c r="D112" s="31">
        <v>0</v>
      </c>
      <c r="E112" s="30"/>
      <c r="F112" s="31">
        <v>0</v>
      </c>
      <c r="G112" s="30"/>
      <c r="H112" s="31">
        <v>0</v>
      </c>
      <c r="I112" s="30"/>
      <c r="J112" s="31">
        <v>0</v>
      </c>
      <c r="K112" s="30"/>
      <c r="L112" s="31">
        <v>0</v>
      </c>
      <c r="M112" s="30"/>
      <c r="N112" s="31">
        <v>0</v>
      </c>
      <c r="O112" s="30"/>
      <c r="P112" s="31">
        <v>0</v>
      </c>
      <c r="Q112" s="6">
        <f t="shared" si="10"/>
        <v>0</v>
      </c>
      <c r="R112" s="6">
        <f t="shared" si="9"/>
        <v>0</v>
      </c>
      <c r="S112" s="5">
        <f t="shared" si="11"/>
        <v>0</v>
      </c>
      <c r="T112" s="34"/>
      <c r="U112" s="20"/>
    </row>
    <row r="113" spans="1:21" ht="18.95" customHeight="1" x14ac:dyDescent="0.25">
      <c r="B113" s="23">
        <f>'MI LISTA DE PRECIOS'!B15</f>
        <v>0</v>
      </c>
      <c r="C113" s="32"/>
      <c r="D113" s="33">
        <v>0</v>
      </c>
      <c r="E113" s="32"/>
      <c r="F113" s="33">
        <v>0</v>
      </c>
      <c r="G113" s="32"/>
      <c r="H113" s="33">
        <v>0</v>
      </c>
      <c r="I113" s="32"/>
      <c r="J113" s="33">
        <v>0</v>
      </c>
      <c r="K113" s="32"/>
      <c r="L113" s="33">
        <v>0</v>
      </c>
      <c r="M113" s="32"/>
      <c r="N113" s="33">
        <v>0</v>
      </c>
      <c r="O113" s="32"/>
      <c r="P113" s="33">
        <v>0</v>
      </c>
      <c r="Q113" s="6">
        <f t="shared" si="10"/>
        <v>0</v>
      </c>
      <c r="R113" s="6">
        <f t="shared" si="9"/>
        <v>0</v>
      </c>
      <c r="S113" s="5">
        <f t="shared" si="11"/>
        <v>0</v>
      </c>
      <c r="T113" s="34"/>
      <c r="U113" s="20"/>
    </row>
    <row r="114" spans="1:21" ht="18.95" customHeight="1" x14ac:dyDescent="0.25">
      <c r="B114" s="24">
        <f>'MI LISTA DE PRECIOS'!B16</f>
        <v>0</v>
      </c>
      <c r="C114" s="30"/>
      <c r="D114" s="31">
        <v>0</v>
      </c>
      <c r="E114" s="30"/>
      <c r="F114" s="31">
        <v>0</v>
      </c>
      <c r="G114" s="30"/>
      <c r="H114" s="31">
        <v>0</v>
      </c>
      <c r="I114" s="30"/>
      <c r="J114" s="31">
        <v>0</v>
      </c>
      <c r="K114" s="30"/>
      <c r="L114" s="31">
        <v>0</v>
      </c>
      <c r="M114" s="30"/>
      <c r="N114" s="31">
        <v>0</v>
      </c>
      <c r="O114" s="30"/>
      <c r="P114" s="31">
        <v>0</v>
      </c>
      <c r="Q114" s="6">
        <f t="shared" si="10"/>
        <v>0</v>
      </c>
      <c r="R114" s="6">
        <f t="shared" si="9"/>
        <v>0</v>
      </c>
      <c r="S114" s="5">
        <f t="shared" si="11"/>
        <v>0</v>
      </c>
      <c r="T114" s="34"/>
      <c r="U114" s="20"/>
    </row>
    <row r="115" spans="1:21" ht="18.95" customHeight="1" x14ac:dyDescent="0.25">
      <c r="B115" s="23">
        <f>'MI LISTA DE PRECIOS'!B17</f>
        <v>0</v>
      </c>
      <c r="C115" s="32"/>
      <c r="D115" s="33">
        <v>0</v>
      </c>
      <c r="E115" s="32"/>
      <c r="F115" s="33">
        <v>0</v>
      </c>
      <c r="G115" s="32"/>
      <c r="H115" s="33">
        <v>0</v>
      </c>
      <c r="I115" s="32"/>
      <c r="J115" s="33">
        <v>0</v>
      </c>
      <c r="K115" s="32"/>
      <c r="L115" s="33">
        <v>0</v>
      </c>
      <c r="M115" s="32"/>
      <c r="N115" s="33">
        <v>0</v>
      </c>
      <c r="O115" s="32"/>
      <c r="P115" s="33">
        <v>0</v>
      </c>
      <c r="Q115" s="6">
        <f t="shared" si="10"/>
        <v>0</v>
      </c>
      <c r="R115" s="6">
        <f t="shared" si="9"/>
        <v>0</v>
      </c>
      <c r="S115" s="5">
        <f t="shared" si="11"/>
        <v>0</v>
      </c>
      <c r="T115" s="34"/>
      <c r="U115" s="20"/>
    </row>
    <row r="116" spans="1:21" ht="18.95" customHeight="1" x14ac:dyDescent="0.25">
      <c r="B116" s="24">
        <f>'MI LISTA DE PRECIOS'!B18</f>
        <v>0</v>
      </c>
      <c r="C116" s="30"/>
      <c r="D116" s="31">
        <v>0</v>
      </c>
      <c r="E116" s="30"/>
      <c r="F116" s="31">
        <v>0</v>
      </c>
      <c r="G116" s="30"/>
      <c r="H116" s="31">
        <v>0</v>
      </c>
      <c r="I116" s="30"/>
      <c r="J116" s="31">
        <v>0</v>
      </c>
      <c r="K116" s="30"/>
      <c r="L116" s="31">
        <v>0</v>
      </c>
      <c r="M116" s="30"/>
      <c r="N116" s="31">
        <v>0</v>
      </c>
      <c r="O116" s="30"/>
      <c r="P116" s="31">
        <v>0</v>
      </c>
      <c r="Q116" s="6">
        <f t="shared" si="10"/>
        <v>0</v>
      </c>
      <c r="R116" s="6">
        <f t="shared" si="9"/>
        <v>0</v>
      </c>
      <c r="S116" s="5">
        <f t="shared" si="11"/>
        <v>0</v>
      </c>
      <c r="T116" s="34"/>
      <c r="U116" s="20"/>
    </row>
    <row r="117" spans="1:21" ht="18.95" customHeight="1" x14ac:dyDescent="0.25">
      <c r="B117" s="23">
        <f>'MI LISTA DE PRECIOS'!B19</f>
        <v>0</v>
      </c>
      <c r="C117" s="32"/>
      <c r="D117" s="33">
        <v>0</v>
      </c>
      <c r="E117" s="32"/>
      <c r="F117" s="33">
        <v>0</v>
      </c>
      <c r="G117" s="32"/>
      <c r="H117" s="33">
        <v>0</v>
      </c>
      <c r="I117" s="32"/>
      <c r="J117" s="33">
        <v>0</v>
      </c>
      <c r="K117" s="32"/>
      <c r="L117" s="33">
        <v>0</v>
      </c>
      <c r="M117" s="32"/>
      <c r="N117" s="33">
        <v>0</v>
      </c>
      <c r="O117" s="32"/>
      <c r="P117" s="33">
        <v>0</v>
      </c>
      <c r="Q117" s="6">
        <f t="shared" si="10"/>
        <v>0</v>
      </c>
      <c r="R117" s="6">
        <f t="shared" si="9"/>
        <v>0</v>
      </c>
      <c r="S117" s="5">
        <f t="shared" si="11"/>
        <v>0</v>
      </c>
      <c r="T117" s="34"/>
      <c r="U117" s="20"/>
    </row>
    <row r="118" spans="1:21" ht="18.95" customHeight="1" x14ac:dyDescent="0.25">
      <c r="B118" s="24">
        <f>'MI LISTA DE PRECIOS'!B20</f>
        <v>0</v>
      </c>
      <c r="C118" s="30"/>
      <c r="D118" s="31">
        <v>0</v>
      </c>
      <c r="E118" s="30"/>
      <c r="F118" s="31">
        <v>0</v>
      </c>
      <c r="G118" s="30"/>
      <c r="H118" s="31">
        <v>0</v>
      </c>
      <c r="I118" s="30"/>
      <c r="J118" s="31">
        <v>0</v>
      </c>
      <c r="K118" s="30"/>
      <c r="L118" s="31">
        <v>0</v>
      </c>
      <c r="M118" s="30"/>
      <c r="N118" s="31">
        <v>0</v>
      </c>
      <c r="O118" s="30"/>
      <c r="P118" s="31">
        <v>0</v>
      </c>
      <c r="Q118" s="6">
        <f t="shared" si="10"/>
        <v>0</v>
      </c>
      <c r="R118" s="6">
        <f t="shared" si="9"/>
        <v>0</v>
      </c>
      <c r="S118" s="5">
        <f t="shared" si="11"/>
        <v>0</v>
      </c>
      <c r="T118" s="34"/>
      <c r="U118" s="20"/>
    </row>
    <row r="119" spans="1:21" ht="18.95" customHeight="1" x14ac:dyDescent="0.25">
      <c r="B119" s="12" t="s">
        <v>97</v>
      </c>
      <c r="C119" s="154">
        <f>SUM(D104:D118)</f>
        <v>0</v>
      </c>
      <c r="D119" s="154"/>
      <c r="E119" s="154">
        <f>SUM(F104:F118)</f>
        <v>0</v>
      </c>
      <c r="F119" s="154"/>
      <c r="G119" s="154">
        <f>SUM(H104:H118)</f>
        <v>0</v>
      </c>
      <c r="H119" s="154"/>
      <c r="I119" s="154">
        <f>SUM(J104:J118)</f>
        <v>0</v>
      </c>
      <c r="J119" s="154"/>
      <c r="K119" s="154">
        <f>SUM(L104:L118)</f>
        <v>0</v>
      </c>
      <c r="L119" s="154"/>
      <c r="M119" s="154">
        <f>SUM(N104:N118)</f>
        <v>0</v>
      </c>
      <c r="N119" s="154"/>
      <c r="O119" s="154">
        <f>SUM(P104:P118)</f>
        <v>0</v>
      </c>
      <c r="P119" s="154"/>
      <c r="Q119" s="6"/>
      <c r="T119" s="35"/>
    </row>
    <row r="120" spans="1:21" ht="18.95" customHeight="1" x14ac:dyDescent="0.25">
      <c r="B120" s="12" t="s">
        <v>96</v>
      </c>
      <c r="C120" s="151">
        <f>SUM(C104:C118)</f>
        <v>0</v>
      </c>
      <c r="D120" s="151"/>
      <c r="E120" s="151">
        <f>SUM(E104:E118)</f>
        <v>0</v>
      </c>
      <c r="F120" s="151"/>
      <c r="G120" s="151">
        <f>SUM(G104:G118)</f>
        <v>0</v>
      </c>
      <c r="H120" s="151"/>
      <c r="I120" s="151">
        <f>SUM(I104:I118)</f>
        <v>0</v>
      </c>
      <c r="J120" s="151"/>
      <c r="K120" s="151">
        <f>SUM(K104:K118)</f>
        <v>0</v>
      </c>
      <c r="L120" s="151"/>
      <c r="M120" s="151">
        <f>SUM(M104:M118)</f>
        <v>0</v>
      </c>
      <c r="N120" s="151"/>
      <c r="O120" s="151">
        <f>SUM(O104:O118)</f>
        <v>0</v>
      </c>
      <c r="P120" s="151"/>
    </row>
    <row r="122" spans="1:21" ht="23.25" x14ac:dyDescent="0.25">
      <c r="B122" s="39" t="s">
        <v>98</v>
      </c>
      <c r="C122" s="41">
        <f>SUM(C148:P148)</f>
        <v>0</v>
      </c>
    </row>
    <row r="123" spans="1:21" ht="23.25" x14ac:dyDescent="0.25">
      <c r="B123" s="39" t="s">
        <v>99</v>
      </c>
      <c r="C123" s="29">
        <f>SUM(C149:P149)</f>
        <v>0</v>
      </c>
    </row>
    <row r="124" spans="1:21" x14ac:dyDescent="0.25">
      <c r="A124" s="19"/>
      <c r="B124" s="19"/>
    </row>
    <row r="125" spans="1:21" x14ac:dyDescent="0.25">
      <c r="A125" s="19"/>
      <c r="B125" s="19"/>
    </row>
    <row r="126" spans="1:21" ht="21.75" thickBot="1" x14ac:dyDescent="0.3">
      <c r="B126" s="116" t="s">
        <v>179</v>
      </c>
      <c r="C126" s="157" t="s">
        <v>23</v>
      </c>
      <c r="D126" s="157"/>
      <c r="E126" s="157" t="s">
        <v>24</v>
      </c>
      <c r="F126" s="157"/>
      <c r="G126" s="157" t="s">
        <v>25</v>
      </c>
      <c r="H126" s="157"/>
      <c r="I126" s="157" t="s">
        <v>26</v>
      </c>
      <c r="J126" s="157"/>
      <c r="K126" s="157" t="s">
        <v>27</v>
      </c>
      <c r="L126" s="157"/>
      <c r="M126" s="157" t="s">
        <v>28</v>
      </c>
      <c r="N126" s="157"/>
      <c r="O126" s="157" t="s">
        <v>78</v>
      </c>
      <c r="P126" s="157"/>
    </row>
    <row r="127" spans="1:21" ht="32.25" customHeight="1" thickTop="1" x14ac:dyDescent="0.25">
      <c r="B127" s="36" t="s">
        <v>22</v>
      </c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27" t="s">
        <v>76</v>
      </c>
      <c r="R127" s="26"/>
    </row>
    <row r="128" spans="1:21" ht="18.95" customHeight="1" x14ac:dyDescent="0.25">
      <c r="B128" s="12" t="s">
        <v>30</v>
      </c>
      <c r="C128" s="159">
        <v>0</v>
      </c>
      <c r="D128" s="160"/>
      <c r="E128" s="159">
        <v>0</v>
      </c>
      <c r="F128" s="160"/>
      <c r="G128" s="159">
        <v>0</v>
      </c>
      <c r="H128" s="160"/>
      <c r="I128" s="159">
        <v>0</v>
      </c>
      <c r="J128" s="160"/>
      <c r="K128" s="159">
        <v>0</v>
      </c>
      <c r="L128" s="160"/>
      <c r="M128" s="159">
        <v>0</v>
      </c>
      <c r="N128" s="160"/>
      <c r="O128" s="159">
        <v>0</v>
      </c>
      <c r="P128" s="160"/>
      <c r="Q128" s="114">
        <f>SUM(C128:P128)</f>
        <v>0</v>
      </c>
    </row>
    <row r="129" spans="2:21" ht="18.95" customHeight="1" x14ac:dyDescent="0.25">
      <c r="B129" s="12" t="s">
        <v>31</v>
      </c>
      <c r="C129" s="152">
        <v>0</v>
      </c>
      <c r="D129" s="153"/>
      <c r="E129" s="152">
        <v>0</v>
      </c>
      <c r="F129" s="153"/>
      <c r="G129" s="152">
        <v>0</v>
      </c>
      <c r="H129" s="153"/>
      <c r="I129" s="152">
        <v>0</v>
      </c>
      <c r="J129" s="153"/>
      <c r="K129" s="152">
        <v>0</v>
      </c>
      <c r="L129" s="153"/>
      <c r="M129" s="152">
        <v>0</v>
      </c>
      <c r="N129" s="153"/>
      <c r="O129" s="152">
        <v>0</v>
      </c>
      <c r="P129" s="153"/>
      <c r="Q129" s="115">
        <f>SUM(C129:P129)</f>
        <v>0</v>
      </c>
    </row>
    <row r="130" spans="2:21" ht="18.95" customHeight="1" x14ac:dyDescent="0.25">
      <c r="B130" s="12" t="s">
        <v>148</v>
      </c>
      <c r="C130" s="155">
        <v>0</v>
      </c>
      <c r="D130" s="156"/>
      <c r="E130" s="155">
        <v>0</v>
      </c>
      <c r="F130" s="156"/>
      <c r="G130" s="155">
        <v>0</v>
      </c>
      <c r="H130" s="156"/>
      <c r="I130" s="155">
        <v>0</v>
      </c>
      <c r="J130" s="156"/>
      <c r="K130" s="155">
        <v>0</v>
      </c>
      <c r="L130" s="156"/>
      <c r="M130" s="155">
        <v>0</v>
      </c>
      <c r="N130" s="156"/>
      <c r="O130" s="155">
        <v>0</v>
      </c>
      <c r="P130" s="156"/>
      <c r="Q130" s="70">
        <f>SUM(C130:P130)</f>
        <v>0</v>
      </c>
    </row>
    <row r="131" spans="2:21" ht="18.95" customHeight="1" thickBot="1" x14ac:dyDescent="0.3"/>
    <row r="132" spans="2:21" ht="31.5" thickTop="1" thickBot="1" x14ac:dyDescent="0.3">
      <c r="B132" s="117" t="s">
        <v>177</v>
      </c>
      <c r="C132" s="37" t="s">
        <v>29</v>
      </c>
      <c r="D132" s="38" t="s">
        <v>1</v>
      </c>
      <c r="E132" s="37" t="s">
        <v>29</v>
      </c>
      <c r="F132" s="38" t="s">
        <v>1</v>
      </c>
      <c r="G132" s="37" t="s">
        <v>29</v>
      </c>
      <c r="H132" s="38" t="s">
        <v>1</v>
      </c>
      <c r="I132" s="37" t="s">
        <v>29</v>
      </c>
      <c r="J132" s="38" t="s">
        <v>1</v>
      </c>
      <c r="K132" s="37" t="s">
        <v>29</v>
      </c>
      <c r="L132" s="38" t="s">
        <v>1</v>
      </c>
      <c r="M132" s="37" t="s">
        <v>29</v>
      </c>
      <c r="N132" s="38" t="s">
        <v>1</v>
      </c>
      <c r="O132" s="37" t="s">
        <v>29</v>
      </c>
      <c r="P132" s="38" t="s">
        <v>1</v>
      </c>
      <c r="Q132" s="28" t="s">
        <v>94</v>
      </c>
      <c r="R132" s="25" t="s">
        <v>93</v>
      </c>
      <c r="S132" s="25" t="s">
        <v>95</v>
      </c>
      <c r="T132" s="22"/>
    </row>
    <row r="133" spans="2:21" ht="18.95" customHeight="1" thickTop="1" x14ac:dyDescent="0.25">
      <c r="B133" s="24">
        <f>'MI LISTA DE PRECIOS'!B6</f>
        <v>0</v>
      </c>
      <c r="C133" s="30"/>
      <c r="D133" s="31">
        <v>0</v>
      </c>
      <c r="E133" s="30"/>
      <c r="F133" s="31">
        <v>0</v>
      </c>
      <c r="G133" s="30"/>
      <c r="H133" s="31">
        <v>0</v>
      </c>
      <c r="I133" s="30"/>
      <c r="J133" s="31">
        <v>0</v>
      </c>
      <c r="K133" s="30"/>
      <c r="L133" s="31">
        <v>0</v>
      </c>
      <c r="M133" s="30"/>
      <c r="N133" s="31">
        <v>0</v>
      </c>
      <c r="O133" s="30"/>
      <c r="P133" s="31">
        <v>0</v>
      </c>
      <c r="Q133" s="6">
        <f>IFERROR(R133/S133,0)</f>
        <v>0</v>
      </c>
      <c r="R133" s="6">
        <f t="shared" ref="R133:R147" si="12">D133+F133+H133+J133+L133+N133+P133</f>
        <v>0</v>
      </c>
      <c r="S133" s="5">
        <f>C133+E133+G133+I133+K133+M133+O133</f>
        <v>0</v>
      </c>
      <c r="T133" s="34"/>
      <c r="U133" s="20"/>
    </row>
    <row r="134" spans="2:21" ht="18.95" customHeight="1" x14ac:dyDescent="0.25">
      <c r="B134" s="23">
        <f>'MI LISTA DE PRECIOS'!B7</f>
        <v>0</v>
      </c>
      <c r="C134" s="32"/>
      <c r="D134" s="33">
        <v>0</v>
      </c>
      <c r="E134" s="32"/>
      <c r="F134" s="33">
        <v>0</v>
      </c>
      <c r="G134" s="32"/>
      <c r="H134" s="33">
        <v>0</v>
      </c>
      <c r="I134" s="32"/>
      <c r="J134" s="33">
        <v>0</v>
      </c>
      <c r="K134" s="32"/>
      <c r="L134" s="33">
        <v>0</v>
      </c>
      <c r="M134" s="32"/>
      <c r="N134" s="33">
        <v>0</v>
      </c>
      <c r="O134" s="32"/>
      <c r="P134" s="33">
        <v>0</v>
      </c>
      <c r="Q134" s="6">
        <f t="shared" ref="Q134:Q147" si="13">IFERROR(R134/S134,0)</f>
        <v>0</v>
      </c>
      <c r="R134" s="6">
        <f t="shared" si="12"/>
        <v>0</v>
      </c>
      <c r="S134" s="5">
        <f t="shared" ref="S134:S147" si="14">C134+E134+G134+I134+K134+M134+O134</f>
        <v>0</v>
      </c>
      <c r="T134" s="34"/>
      <c r="U134" s="20"/>
    </row>
    <row r="135" spans="2:21" ht="18.95" customHeight="1" x14ac:dyDescent="0.25">
      <c r="B135" s="24">
        <f>'MI LISTA DE PRECIOS'!B8</f>
        <v>0</v>
      </c>
      <c r="C135" s="30"/>
      <c r="D135" s="31">
        <v>0</v>
      </c>
      <c r="E135" s="30"/>
      <c r="F135" s="31">
        <v>0</v>
      </c>
      <c r="G135" s="30"/>
      <c r="H135" s="31">
        <v>0</v>
      </c>
      <c r="I135" s="30"/>
      <c r="J135" s="31">
        <v>0</v>
      </c>
      <c r="K135" s="30"/>
      <c r="L135" s="31">
        <v>0</v>
      </c>
      <c r="M135" s="30"/>
      <c r="N135" s="31">
        <v>0</v>
      </c>
      <c r="O135" s="30"/>
      <c r="P135" s="31">
        <v>0</v>
      </c>
      <c r="Q135" s="6">
        <f t="shared" si="13"/>
        <v>0</v>
      </c>
      <c r="R135" s="6">
        <f t="shared" si="12"/>
        <v>0</v>
      </c>
      <c r="S135" s="5">
        <f t="shared" si="14"/>
        <v>0</v>
      </c>
      <c r="T135" s="34"/>
      <c r="U135" s="20"/>
    </row>
    <row r="136" spans="2:21" ht="18.95" customHeight="1" x14ac:dyDescent="0.25">
      <c r="B136" s="23">
        <f>'MI LISTA DE PRECIOS'!B9</f>
        <v>0</v>
      </c>
      <c r="C136" s="32"/>
      <c r="D136" s="33">
        <v>0</v>
      </c>
      <c r="E136" s="32"/>
      <c r="F136" s="33">
        <v>0</v>
      </c>
      <c r="G136" s="32"/>
      <c r="H136" s="33">
        <v>0</v>
      </c>
      <c r="I136" s="32"/>
      <c r="J136" s="33">
        <v>0</v>
      </c>
      <c r="K136" s="32"/>
      <c r="L136" s="33">
        <v>0</v>
      </c>
      <c r="M136" s="32"/>
      <c r="N136" s="33">
        <v>0</v>
      </c>
      <c r="O136" s="32"/>
      <c r="P136" s="33">
        <v>0</v>
      </c>
      <c r="Q136" s="6">
        <f t="shared" si="13"/>
        <v>0</v>
      </c>
      <c r="R136" s="6">
        <f t="shared" si="12"/>
        <v>0</v>
      </c>
      <c r="S136" s="5">
        <f t="shared" si="14"/>
        <v>0</v>
      </c>
      <c r="T136" s="34"/>
      <c r="U136" s="20"/>
    </row>
    <row r="137" spans="2:21" ht="18.95" customHeight="1" x14ac:dyDescent="0.25">
      <c r="B137" s="24">
        <f>'MI LISTA DE PRECIOS'!B10</f>
        <v>0</v>
      </c>
      <c r="C137" s="30"/>
      <c r="D137" s="31">
        <v>0</v>
      </c>
      <c r="E137" s="30"/>
      <c r="F137" s="31">
        <v>0</v>
      </c>
      <c r="G137" s="30"/>
      <c r="H137" s="31">
        <v>0</v>
      </c>
      <c r="I137" s="30"/>
      <c r="J137" s="31">
        <v>0</v>
      </c>
      <c r="K137" s="30"/>
      <c r="L137" s="31">
        <v>0</v>
      </c>
      <c r="M137" s="30"/>
      <c r="N137" s="31">
        <v>0</v>
      </c>
      <c r="O137" s="30"/>
      <c r="P137" s="31">
        <v>0</v>
      </c>
      <c r="Q137" s="6">
        <f t="shared" si="13"/>
        <v>0</v>
      </c>
      <c r="R137" s="6">
        <f t="shared" si="12"/>
        <v>0</v>
      </c>
      <c r="S137" s="5">
        <f t="shared" si="14"/>
        <v>0</v>
      </c>
      <c r="T137" s="34"/>
      <c r="U137" s="20"/>
    </row>
    <row r="138" spans="2:21" ht="18.95" customHeight="1" x14ac:dyDescent="0.25">
      <c r="B138" s="23">
        <f>'MI LISTA DE PRECIOS'!B11</f>
        <v>0</v>
      </c>
      <c r="C138" s="32"/>
      <c r="D138" s="33">
        <v>0</v>
      </c>
      <c r="E138" s="32"/>
      <c r="F138" s="33">
        <v>0</v>
      </c>
      <c r="G138" s="32"/>
      <c r="H138" s="33">
        <v>0</v>
      </c>
      <c r="I138" s="32"/>
      <c r="J138" s="33">
        <v>0</v>
      </c>
      <c r="K138" s="32"/>
      <c r="L138" s="33">
        <v>0</v>
      </c>
      <c r="M138" s="32"/>
      <c r="N138" s="33">
        <v>0</v>
      </c>
      <c r="O138" s="32"/>
      <c r="P138" s="33">
        <v>0</v>
      </c>
      <c r="Q138" s="6">
        <f t="shared" si="13"/>
        <v>0</v>
      </c>
      <c r="R138" s="6">
        <f t="shared" si="12"/>
        <v>0</v>
      </c>
      <c r="S138" s="5">
        <f t="shared" si="14"/>
        <v>0</v>
      </c>
      <c r="T138" s="34"/>
      <c r="U138" s="20"/>
    </row>
    <row r="139" spans="2:21" ht="18.95" customHeight="1" x14ac:dyDescent="0.25">
      <c r="B139" s="24">
        <f>'MI LISTA DE PRECIOS'!B12</f>
        <v>0</v>
      </c>
      <c r="C139" s="30"/>
      <c r="D139" s="31">
        <v>0</v>
      </c>
      <c r="E139" s="30"/>
      <c r="F139" s="31">
        <v>0</v>
      </c>
      <c r="G139" s="30"/>
      <c r="H139" s="31">
        <v>0</v>
      </c>
      <c r="I139" s="30"/>
      <c r="J139" s="31">
        <v>0</v>
      </c>
      <c r="K139" s="30"/>
      <c r="L139" s="31">
        <v>0</v>
      </c>
      <c r="M139" s="30"/>
      <c r="N139" s="31">
        <v>0</v>
      </c>
      <c r="O139" s="30"/>
      <c r="P139" s="31">
        <v>0</v>
      </c>
      <c r="Q139" s="6">
        <f t="shared" si="13"/>
        <v>0</v>
      </c>
      <c r="R139" s="6">
        <f t="shared" si="12"/>
        <v>0</v>
      </c>
      <c r="S139" s="5">
        <f t="shared" si="14"/>
        <v>0</v>
      </c>
      <c r="T139" s="34"/>
      <c r="U139" s="20"/>
    </row>
    <row r="140" spans="2:21" ht="18.95" customHeight="1" x14ac:dyDescent="0.25">
      <c r="B140" s="23">
        <f>'MI LISTA DE PRECIOS'!B13</f>
        <v>0</v>
      </c>
      <c r="C140" s="32"/>
      <c r="D140" s="33">
        <v>0</v>
      </c>
      <c r="E140" s="32"/>
      <c r="F140" s="33">
        <v>0</v>
      </c>
      <c r="G140" s="32"/>
      <c r="H140" s="33">
        <v>0</v>
      </c>
      <c r="I140" s="32"/>
      <c r="J140" s="33">
        <v>0</v>
      </c>
      <c r="K140" s="32"/>
      <c r="L140" s="33">
        <v>0</v>
      </c>
      <c r="M140" s="32"/>
      <c r="N140" s="33">
        <v>0</v>
      </c>
      <c r="O140" s="32"/>
      <c r="P140" s="33">
        <v>0</v>
      </c>
      <c r="Q140" s="6">
        <f t="shared" si="13"/>
        <v>0</v>
      </c>
      <c r="R140" s="6">
        <f t="shared" si="12"/>
        <v>0</v>
      </c>
      <c r="S140" s="5">
        <f t="shared" si="14"/>
        <v>0</v>
      </c>
      <c r="T140" s="34"/>
      <c r="U140" s="20"/>
    </row>
    <row r="141" spans="2:21" ht="18.95" customHeight="1" x14ac:dyDescent="0.25">
      <c r="B141" s="24">
        <f>'MI LISTA DE PRECIOS'!B14</f>
        <v>0</v>
      </c>
      <c r="C141" s="30"/>
      <c r="D141" s="31">
        <v>0</v>
      </c>
      <c r="E141" s="30"/>
      <c r="F141" s="31">
        <v>0</v>
      </c>
      <c r="G141" s="30"/>
      <c r="H141" s="31">
        <v>0</v>
      </c>
      <c r="I141" s="30"/>
      <c r="J141" s="31">
        <v>0</v>
      </c>
      <c r="K141" s="30"/>
      <c r="L141" s="31">
        <v>0</v>
      </c>
      <c r="M141" s="30"/>
      <c r="N141" s="31">
        <v>0</v>
      </c>
      <c r="O141" s="30"/>
      <c r="P141" s="31">
        <v>0</v>
      </c>
      <c r="Q141" s="6">
        <f t="shared" si="13"/>
        <v>0</v>
      </c>
      <c r="R141" s="6">
        <f t="shared" si="12"/>
        <v>0</v>
      </c>
      <c r="S141" s="5">
        <f t="shared" si="14"/>
        <v>0</v>
      </c>
      <c r="T141" s="34"/>
      <c r="U141" s="20"/>
    </row>
    <row r="142" spans="2:21" ht="18.95" customHeight="1" x14ac:dyDescent="0.25">
      <c r="B142" s="23">
        <f>'MI LISTA DE PRECIOS'!B15</f>
        <v>0</v>
      </c>
      <c r="C142" s="32"/>
      <c r="D142" s="33">
        <v>0</v>
      </c>
      <c r="E142" s="32"/>
      <c r="F142" s="33">
        <v>0</v>
      </c>
      <c r="G142" s="32"/>
      <c r="H142" s="33">
        <v>0</v>
      </c>
      <c r="I142" s="32"/>
      <c r="J142" s="33">
        <v>0</v>
      </c>
      <c r="K142" s="32"/>
      <c r="L142" s="33">
        <v>0</v>
      </c>
      <c r="M142" s="32"/>
      <c r="N142" s="33">
        <v>0</v>
      </c>
      <c r="O142" s="32"/>
      <c r="P142" s="33">
        <v>0</v>
      </c>
      <c r="Q142" s="6">
        <f t="shared" si="13"/>
        <v>0</v>
      </c>
      <c r="R142" s="6">
        <f t="shared" si="12"/>
        <v>0</v>
      </c>
      <c r="S142" s="5">
        <f t="shared" si="14"/>
        <v>0</v>
      </c>
      <c r="T142" s="34"/>
      <c r="U142" s="20"/>
    </row>
    <row r="143" spans="2:21" ht="18.95" customHeight="1" x14ac:dyDescent="0.25">
      <c r="B143" s="24">
        <f>'MI LISTA DE PRECIOS'!B16</f>
        <v>0</v>
      </c>
      <c r="C143" s="30"/>
      <c r="D143" s="31">
        <v>0</v>
      </c>
      <c r="E143" s="30"/>
      <c r="F143" s="31">
        <v>0</v>
      </c>
      <c r="G143" s="30"/>
      <c r="H143" s="31">
        <v>0</v>
      </c>
      <c r="I143" s="30"/>
      <c r="J143" s="31">
        <v>0</v>
      </c>
      <c r="K143" s="30"/>
      <c r="L143" s="31">
        <v>0</v>
      </c>
      <c r="M143" s="30"/>
      <c r="N143" s="31">
        <v>0</v>
      </c>
      <c r="O143" s="30"/>
      <c r="P143" s="31">
        <v>0</v>
      </c>
      <c r="Q143" s="6">
        <f t="shared" si="13"/>
        <v>0</v>
      </c>
      <c r="R143" s="6">
        <f t="shared" si="12"/>
        <v>0</v>
      </c>
      <c r="S143" s="5">
        <f t="shared" si="14"/>
        <v>0</v>
      </c>
      <c r="T143" s="34"/>
      <c r="U143" s="20"/>
    </row>
    <row r="144" spans="2:21" ht="18.95" customHeight="1" x14ac:dyDescent="0.25">
      <c r="B144" s="23">
        <f>'MI LISTA DE PRECIOS'!B17</f>
        <v>0</v>
      </c>
      <c r="C144" s="32"/>
      <c r="D144" s="33">
        <v>0</v>
      </c>
      <c r="E144" s="32"/>
      <c r="F144" s="33">
        <v>0</v>
      </c>
      <c r="G144" s="32"/>
      <c r="H144" s="33">
        <v>0</v>
      </c>
      <c r="I144" s="32"/>
      <c r="J144" s="33">
        <v>0</v>
      </c>
      <c r="K144" s="32"/>
      <c r="L144" s="33">
        <v>0</v>
      </c>
      <c r="M144" s="32"/>
      <c r="N144" s="33">
        <v>0</v>
      </c>
      <c r="O144" s="32"/>
      <c r="P144" s="33">
        <v>0</v>
      </c>
      <c r="Q144" s="6">
        <f t="shared" si="13"/>
        <v>0</v>
      </c>
      <c r="R144" s="6">
        <f t="shared" si="12"/>
        <v>0</v>
      </c>
      <c r="S144" s="5">
        <f t="shared" si="14"/>
        <v>0</v>
      </c>
      <c r="T144" s="34"/>
      <c r="U144" s="20"/>
    </row>
    <row r="145" spans="2:21" ht="18.95" customHeight="1" x14ac:dyDescent="0.25">
      <c r="B145" s="24">
        <f>'MI LISTA DE PRECIOS'!B18</f>
        <v>0</v>
      </c>
      <c r="C145" s="30"/>
      <c r="D145" s="31">
        <v>0</v>
      </c>
      <c r="E145" s="30"/>
      <c r="F145" s="31">
        <v>0</v>
      </c>
      <c r="G145" s="30"/>
      <c r="H145" s="31">
        <v>0</v>
      </c>
      <c r="I145" s="30"/>
      <c r="J145" s="31">
        <v>0</v>
      </c>
      <c r="K145" s="30"/>
      <c r="L145" s="31">
        <v>0</v>
      </c>
      <c r="M145" s="30"/>
      <c r="N145" s="31">
        <v>0</v>
      </c>
      <c r="O145" s="30"/>
      <c r="P145" s="31">
        <v>0</v>
      </c>
      <c r="Q145" s="6">
        <f t="shared" si="13"/>
        <v>0</v>
      </c>
      <c r="R145" s="6">
        <f t="shared" si="12"/>
        <v>0</v>
      </c>
      <c r="S145" s="5">
        <f t="shared" si="14"/>
        <v>0</v>
      </c>
      <c r="T145" s="34"/>
      <c r="U145" s="20"/>
    </row>
    <row r="146" spans="2:21" ht="18.95" customHeight="1" x14ac:dyDescent="0.25">
      <c r="B146" s="23">
        <f>'MI LISTA DE PRECIOS'!B19</f>
        <v>0</v>
      </c>
      <c r="C146" s="32"/>
      <c r="D146" s="33">
        <v>0</v>
      </c>
      <c r="E146" s="32"/>
      <c r="F146" s="33">
        <v>0</v>
      </c>
      <c r="G146" s="32"/>
      <c r="H146" s="33">
        <v>0</v>
      </c>
      <c r="I146" s="32"/>
      <c r="J146" s="33">
        <v>0</v>
      </c>
      <c r="K146" s="32"/>
      <c r="L146" s="33">
        <v>0</v>
      </c>
      <c r="M146" s="32"/>
      <c r="N146" s="33">
        <v>0</v>
      </c>
      <c r="O146" s="32"/>
      <c r="P146" s="33">
        <v>0</v>
      </c>
      <c r="Q146" s="6">
        <f t="shared" si="13"/>
        <v>0</v>
      </c>
      <c r="R146" s="6">
        <f t="shared" si="12"/>
        <v>0</v>
      </c>
      <c r="S146" s="5">
        <f t="shared" si="14"/>
        <v>0</v>
      </c>
      <c r="T146" s="34"/>
      <c r="U146" s="20"/>
    </row>
    <row r="147" spans="2:21" ht="18.95" customHeight="1" x14ac:dyDescent="0.25">
      <c r="B147" s="24" t="s">
        <v>186</v>
      </c>
      <c r="C147" s="30"/>
      <c r="D147" s="31">
        <v>0</v>
      </c>
      <c r="E147" s="30"/>
      <c r="F147" s="31">
        <v>0</v>
      </c>
      <c r="G147" s="30"/>
      <c r="H147" s="31">
        <v>0</v>
      </c>
      <c r="I147" s="30"/>
      <c r="J147" s="31">
        <v>0</v>
      </c>
      <c r="K147" s="30"/>
      <c r="L147" s="31">
        <v>0</v>
      </c>
      <c r="M147" s="30"/>
      <c r="N147" s="31">
        <v>0</v>
      </c>
      <c r="O147" s="30"/>
      <c r="P147" s="31">
        <v>0</v>
      </c>
      <c r="Q147" s="6">
        <f t="shared" si="13"/>
        <v>0</v>
      </c>
      <c r="R147" s="6">
        <f t="shared" si="12"/>
        <v>0</v>
      </c>
      <c r="S147" s="5">
        <f t="shared" si="14"/>
        <v>0</v>
      </c>
      <c r="T147" s="34"/>
      <c r="U147" s="20"/>
    </row>
    <row r="148" spans="2:21" ht="18.95" customHeight="1" x14ac:dyDescent="0.25">
      <c r="B148" s="12" t="s">
        <v>97</v>
      </c>
      <c r="C148" s="154">
        <f>SUM(D133:D147)</f>
        <v>0</v>
      </c>
      <c r="D148" s="154"/>
      <c r="E148" s="154">
        <f>SUM(F133:F147)</f>
        <v>0</v>
      </c>
      <c r="F148" s="154"/>
      <c r="G148" s="154">
        <f>SUM(H133:H147)</f>
        <v>0</v>
      </c>
      <c r="H148" s="154"/>
      <c r="I148" s="154">
        <f>SUM(J133:J147)</f>
        <v>0</v>
      </c>
      <c r="J148" s="154"/>
      <c r="K148" s="154">
        <f>SUM(L133:L147)</f>
        <v>0</v>
      </c>
      <c r="L148" s="154"/>
      <c r="M148" s="154">
        <f>SUM(N133:N147)</f>
        <v>0</v>
      </c>
      <c r="N148" s="154"/>
      <c r="O148" s="154">
        <f>SUM(P133:P147)</f>
        <v>0</v>
      </c>
      <c r="P148" s="154"/>
      <c r="Q148" s="6"/>
      <c r="T148" s="35"/>
    </row>
    <row r="149" spans="2:21" ht="18.95" customHeight="1" x14ac:dyDescent="0.25">
      <c r="B149" s="12" t="s">
        <v>96</v>
      </c>
      <c r="C149" s="151">
        <f>SUM(C133:C147)</f>
        <v>0</v>
      </c>
      <c r="D149" s="151"/>
      <c r="E149" s="151">
        <f>SUM(E133:E147)</f>
        <v>0</v>
      </c>
      <c r="F149" s="151"/>
      <c r="G149" s="151">
        <f>SUM(G133:G147)</f>
        <v>0</v>
      </c>
      <c r="H149" s="151"/>
      <c r="I149" s="151">
        <f>SUM(I133:I147)</f>
        <v>0</v>
      </c>
      <c r="J149" s="151"/>
      <c r="K149" s="151">
        <f>SUM(K133:K147)</f>
        <v>0</v>
      </c>
      <c r="L149" s="151"/>
      <c r="M149" s="151">
        <f>SUM(M133:M147)</f>
        <v>0</v>
      </c>
      <c r="N149" s="151"/>
      <c r="O149" s="151">
        <f>SUM(O133:O147)</f>
        <v>0</v>
      </c>
      <c r="P149" s="151"/>
    </row>
  </sheetData>
  <mergeCells count="245">
    <mergeCell ref="C101:D101"/>
    <mergeCell ref="E101:F101"/>
    <mergeCell ref="G101:H101"/>
    <mergeCell ref="I101:J101"/>
    <mergeCell ref="K101:L101"/>
    <mergeCell ref="M101:N101"/>
    <mergeCell ref="O101:P101"/>
    <mergeCell ref="C130:D130"/>
    <mergeCell ref="E130:F130"/>
    <mergeCell ref="G130:H130"/>
    <mergeCell ref="I130:J130"/>
    <mergeCell ref="K130:L130"/>
    <mergeCell ref="M130:N130"/>
    <mergeCell ref="O130:P130"/>
    <mergeCell ref="I126:J126"/>
    <mergeCell ref="K126:L126"/>
    <mergeCell ref="M126:N126"/>
    <mergeCell ref="O126:P126"/>
    <mergeCell ref="C119:D119"/>
    <mergeCell ref="E119:F119"/>
    <mergeCell ref="G119:H119"/>
    <mergeCell ref="I119:J119"/>
    <mergeCell ref="K119:L119"/>
    <mergeCell ref="O14:P14"/>
    <mergeCell ref="C43:D43"/>
    <mergeCell ref="E43:F43"/>
    <mergeCell ref="G43:H43"/>
    <mergeCell ref="I43:J43"/>
    <mergeCell ref="K43:L43"/>
    <mergeCell ref="M43:N43"/>
    <mergeCell ref="O43:P43"/>
    <mergeCell ref="O32:P32"/>
    <mergeCell ref="C33:D33"/>
    <mergeCell ref="E33:F33"/>
    <mergeCell ref="G33:H33"/>
    <mergeCell ref="I33:J33"/>
    <mergeCell ref="K33:L33"/>
    <mergeCell ref="M33:N33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C13:D13"/>
    <mergeCell ref="E13:F13"/>
    <mergeCell ref="G13:H13"/>
    <mergeCell ref="I13:J13"/>
    <mergeCell ref="K13:L13"/>
    <mergeCell ref="M13:N13"/>
    <mergeCell ref="M32:N32"/>
    <mergeCell ref="C32:D32"/>
    <mergeCell ref="E32:F32"/>
    <mergeCell ref="G32:H32"/>
    <mergeCell ref="I32:J32"/>
    <mergeCell ref="K32:L32"/>
    <mergeCell ref="C14:D14"/>
    <mergeCell ref="E14:F14"/>
    <mergeCell ref="G14:H14"/>
    <mergeCell ref="I14:J14"/>
    <mergeCell ref="K14:L14"/>
    <mergeCell ref="M14:N14"/>
    <mergeCell ref="C11:D11"/>
    <mergeCell ref="E11:F11"/>
    <mergeCell ref="G11:H11"/>
    <mergeCell ref="I11:J11"/>
    <mergeCell ref="M12:N12"/>
    <mergeCell ref="M11:N11"/>
    <mergeCell ref="C10:D10"/>
    <mergeCell ref="E10:F10"/>
    <mergeCell ref="G10:H10"/>
    <mergeCell ref="I10:J10"/>
    <mergeCell ref="K10:L10"/>
    <mergeCell ref="M10:N10"/>
    <mergeCell ref="K11:L11"/>
    <mergeCell ref="C12:D12"/>
    <mergeCell ref="E12:F12"/>
    <mergeCell ref="G12:H12"/>
    <mergeCell ref="I12:J12"/>
    <mergeCell ref="K12:L1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C62:D62"/>
    <mergeCell ref="C97:D97"/>
    <mergeCell ref="E97:F97"/>
    <mergeCell ref="G97:H97"/>
    <mergeCell ref="I97:J97"/>
    <mergeCell ref="K97:L97"/>
    <mergeCell ref="M97:N97"/>
    <mergeCell ref="C100:D100"/>
    <mergeCell ref="E100:F100"/>
    <mergeCell ref="C70:D70"/>
    <mergeCell ref="E70:F70"/>
    <mergeCell ref="G70:H70"/>
    <mergeCell ref="I70:J70"/>
    <mergeCell ref="K70:L70"/>
    <mergeCell ref="M70:N70"/>
    <mergeCell ref="E99:F99"/>
    <mergeCell ref="G99:H99"/>
    <mergeCell ref="I99:J99"/>
    <mergeCell ref="K99:L99"/>
    <mergeCell ref="M99:N99"/>
    <mergeCell ref="C98:D98"/>
    <mergeCell ref="E98:F98"/>
    <mergeCell ref="G98:H98"/>
    <mergeCell ref="I98:J98"/>
    <mergeCell ref="K98:L98"/>
    <mergeCell ref="M98:N98"/>
    <mergeCell ref="O11:P11"/>
    <mergeCell ref="O10:P10"/>
    <mergeCell ref="O12:P12"/>
    <mergeCell ref="O13:P13"/>
    <mergeCell ref="O33:P33"/>
    <mergeCell ref="C128:D128"/>
    <mergeCell ref="E128:F128"/>
    <mergeCell ref="G128:H128"/>
    <mergeCell ref="I128:J128"/>
    <mergeCell ref="K128:L128"/>
    <mergeCell ref="M128:N128"/>
    <mergeCell ref="C127:D127"/>
    <mergeCell ref="E127:F127"/>
    <mergeCell ref="G127:H127"/>
    <mergeCell ref="I127:J127"/>
    <mergeCell ref="K127:L127"/>
    <mergeCell ref="M127:N127"/>
    <mergeCell ref="K120:L120"/>
    <mergeCell ref="M120:N120"/>
    <mergeCell ref="C120:D120"/>
    <mergeCell ref="E120:F120"/>
    <mergeCell ref="G120:H120"/>
    <mergeCell ref="I120:J120"/>
    <mergeCell ref="C99:D99"/>
    <mergeCell ref="M91:N91"/>
    <mergeCell ref="O91:P91"/>
    <mergeCell ref="O120:P120"/>
    <mergeCell ref="O128:P128"/>
    <mergeCell ref="O127:P127"/>
    <mergeCell ref="O99:P99"/>
    <mergeCell ref="O97:P97"/>
    <mergeCell ref="O98:P98"/>
    <mergeCell ref="G100:H100"/>
    <mergeCell ref="I100:J100"/>
    <mergeCell ref="K100:L100"/>
    <mergeCell ref="M100:N100"/>
    <mergeCell ref="O100:P100"/>
    <mergeCell ref="C91:D91"/>
    <mergeCell ref="E91:F91"/>
    <mergeCell ref="G91:H91"/>
    <mergeCell ref="I91:J91"/>
    <mergeCell ref="K91:L91"/>
    <mergeCell ref="M119:N119"/>
    <mergeCell ref="O119:P119"/>
    <mergeCell ref="C126:D126"/>
    <mergeCell ref="E126:F126"/>
    <mergeCell ref="G126:H126"/>
    <mergeCell ref="O61:P61"/>
    <mergeCell ref="O62:P62"/>
    <mergeCell ref="O70:P70"/>
    <mergeCell ref="M62:N62"/>
    <mergeCell ref="M61:N61"/>
    <mergeCell ref="M39:N39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41:N41"/>
    <mergeCell ref="O41:P41"/>
    <mergeCell ref="C42:D42"/>
    <mergeCell ref="E42:F42"/>
    <mergeCell ref="G42:H42"/>
    <mergeCell ref="M68:N68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71:N71"/>
    <mergeCell ref="O71:P71"/>
    <mergeCell ref="C90:D90"/>
    <mergeCell ref="E90:F90"/>
    <mergeCell ref="G90:H90"/>
    <mergeCell ref="I90:J90"/>
    <mergeCell ref="K90:L90"/>
    <mergeCell ref="M90:N90"/>
    <mergeCell ref="O90:P90"/>
    <mergeCell ref="C71:D71"/>
    <mergeCell ref="E71:F71"/>
    <mergeCell ref="G71:H71"/>
    <mergeCell ref="I71:J71"/>
    <mergeCell ref="K71:L71"/>
    <mergeCell ref="C72:D72"/>
    <mergeCell ref="E72:F72"/>
    <mergeCell ref="G72:H72"/>
    <mergeCell ref="I72:J72"/>
    <mergeCell ref="K72:L72"/>
    <mergeCell ref="M72:N72"/>
    <mergeCell ref="O72:P72"/>
    <mergeCell ref="M149:N149"/>
    <mergeCell ref="O149:P149"/>
    <mergeCell ref="C149:D149"/>
    <mergeCell ref="E149:F149"/>
    <mergeCell ref="G149:H149"/>
    <mergeCell ref="I149:J149"/>
    <mergeCell ref="K149:L149"/>
    <mergeCell ref="M129:N129"/>
    <mergeCell ref="O129:P129"/>
    <mergeCell ref="C148:D148"/>
    <mergeCell ref="E148:F148"/>
    <mergeCell ref="G148:H148"/>
    <mergeCell ref="I148:J148"/>
    <mergeCell ref="K148:L148"/>
    <mergeCell ref="M148:N148"/>
    <mergeCell ref="O148:P148"/>
    <mergeCell ref="C129:D129"/>
    <mergeCell ref="E129:F129"/>
    <mergeCell ref="G129:H129"/>
    <mergeCell ref="I129:J129"/>
    <mergeCell ref="K129:L129"/>
  </mergeCells>
  <conditionalFormatting sqref="Q46:Q60 Q75:Q89">
    <cfRule type="cellIs" dxfId="229" priority="267" operator="lessThan">
      <formula>#REF!</formula>
    </cfRule>
    <cfRule type="cellIs" dxfId="228" priority="268" operator="greaterThan">
      <formula>#REF!</formula>
    </cfRule>
  </conditionalFormatting>
  <conditionalFormatting sqref="Q17:Q31">
    <cfRule type="cellIs" dxfId="227" priority="271" operator="lessThan">
      <formula>#REF!</formula>
    </cfRule>
    <cfRule type="cellIs" dxfId="226" priority="272" operator="greaterThan">
      <formula>#REF!</formula>
    </cfRule>
  </conditionalFormatting>
  <conditionalFormatting sqref="Q104:Q118">
    <cfRule type="cellIs" dxfId="225" priority="214" operator="lessThan">
      <formula>#REF!</formula>
    </cfRule>
    <cfRule type="cellIs" dxfId="224" priority="215" operator="greaterThan">
      <formula>#REF!</formula>
    </cfRule>
  </conditionalFormatting>
  <conditionalFormatting sqref="Q133:Q147">
    <cfRule type="cellIs" dxfId="223" priority="212" operator="lessThan">
      <formula>#REF!</formula>
    </cfRule>
    <cfRule type="cellIs" dxfId="222" priority="213" operator="greaterThan">
      <formula>#REF!</formula>
    </cfRule>
  </conditionalFormatting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4" operator="equal" id="{41AF7479-AA3D-47D4-8996-313920FD06DB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43" operator="lessThan" id="{9660CDED-D9A4-4537-A3F3-B8060E2337CE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44" operator="greaterThan" id="{704F7CBE-3515-4399-A583-BAAEDF2509BA}">
            <xm:f>'MI NEGOCIO'!$K$5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ellIs" priority="231" operator="equal" id="{2DEFF010-382C-472A-B4ED-84BD4168B754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32" operator="lessThan" id="{0E33EEFC-3B73-4CC1-8CC6-918C1D0FBD04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33" operator="greaterThan" id="{BA94C700-9EBF-4B34-83FA-1F2DEB257F8B}">
            <xm:f>'MI NEGOCIO'!$K$5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Q43</xm:sqref>
        </x14:conditionalFormatting>
        <x14:conditionalFormatting xmlns:xm="http://schemas.microsoft.com/office/excel/2006/main">
          <x14:cfRule type="cellIs" priority="228" operator="equal" id="{5A77030D-CE44-4F86-BA8A-428A960FC759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29" operator="lessThan" id="{D6D12417-6E6E-4075-BAAE-9197EED174AB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30" operator="greaterThan" id="{8C551569-72C1-4F85-9516-136748E59A76}">
            <xm:f>'MI NEGOCIO'!$K$5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Q72</xm:sqref>
        </x14:conditionalFormatting>
        <x14:conditionalFormatting xmlns:xm="http://schemas.microsoft.com/office/excel/2006/main">
          <x14:cfRule type="cellIs" priority="225" operator="equal" id="{3594B6E7-E8B1-486A-B37A-1EB7C6C726E6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26" operator="lessThan" id="{6F80A99E-E3C5-4B99-9FBF-4BFA82197709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27" operator="greaterThan" id="{E7BDF09C-1C7B-447E-8228-4F79E367F6DF}">
            <xm:f>'MI NEGOCIO'!$K$5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Q101</xm:sqref>
        </x14:conditionalFormatting>
        <x14:conditionalFormatting xmlns:xm="http://schemas.microsoft.com/office/excel/2006/main">
          <x14:cfRule type="cellIs" priority="222" operator="equal" id="{E09E743A-4020-4AD0-9C11-E957D6BCD936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23" operator="lessThan" id="{87176A5A-C618-44A2-8660-E397747B3F88}">
            <xm:f>'MI NEGOCIO'!$K$5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24" operator="greaterThan" id="{D08F7EE5-37E3-4790-854E-006A6894018D}">
            <xm:f>'MI NEGOCIO'!$K$5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Q130</xm:sqref>
        </x14:conditionalFormatting>
        <x14:conditionalFormatting xmlns:xm="http://schemas.microsoft.com/office/excel/2006/main">
          <x14:cfRule type="cellIs" priority="203" operator="equal" id="{2D0C6508-2C96-4B4C-95C1-160F62254F99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04" operator="lessThan" id="{303B53F2-C635-4439-9856-1D8CB113BDC4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05" operator="greaterThan" id="{5C3A2352-C733-48A0-8D03-B915F5354661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73" operator="equal" id="{F3A273FD-B953-4815-B816-F2815DF982EC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74" operator="lessThan" id="{B20471B6-1AFB-47AF-B7F1-C225E1D9F684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75" operator="greaterThan" id="{4BB62C9E-F385-4789-AB68-51FABD884552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C14:D14</xm:sqref>
        </x14:conditionalFormatting>
        <x14:conditionalFormatting xmlns:xm="http://schemas.microsoft.com/office/excel/2006/main">
          <x14:cfRule type="cellIs" priority="197" operator="equal" id="{EE9AB402-5BF8-4EC1-912E-FC09045E4880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98" operator="lessThan" id="{19398D09-40DF-4CC6-8B60-FC359E0B57CE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9" operator="greaterThan" id="{1DEE21FA-4260-4712-8EE2-8BEA4674E703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00" operator="equal" id="{159C0DB7-5D7D-476D-BEB3-27E52F4285B8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01" operator="lessThan" id="{2EC6B12A-3F75-4C47-88CE-458697F5A410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02" operator="greaterThan" id="{DC888DE8-A311-4BC2-B6E1-C24D3E0896AB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E14:P14</xm:sqref>
        </x14:conditionalFormatting>
        <x14:conditionalFormatting xmlns:xm="http://schemas.microsoft.com/office/excel/2006/main">
          <x14:cfRule type="cellIs" priority="194" operator="equal" id="{2A17D58D-9F8F-4DFD-BB54-F21FD0926EE9}">
            <xm:f>'NO TOCAR'!$B$17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95" operator="lessThan" id="{8EC21A5A-D299-4530-8BC6-C73A1DBC27EF}">
            <xm:f>'NO TOCAR'!$B$17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6" operator="greaterThan" id="{1F8F8F78-A9C2-47C6-9965-F4DB660BF232}">
            <xm:f>'NO TOCAR'!$B$17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E14:F14</xm:sqref>
        </x14:conditionalFormatting>
        <x14:conditionalFormatting xmlns:xm="http://schemas.microsoft.com/office/excel/2006/main">
          <x14:cfRule type="cellIs" priority="191" operator="equal" id="{A7CC57CD-6F61-404C-86CC-332F1110B94F}">
            <xm:f>'NO TOCAR'!$C$17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92" operator="lessThan" id="{AF7055CF-1253-43A7-8604-D5F5C36109EC}">
            <xm:f>'NO TOCAR'!$C$17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3" operator="greaterThan" id="{79628C20-65DF-47EB-B44C-275F67012477}">
            <xm:f>'NO TOCAR'!$C$17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G14:H14</xm:sqref>
        </x14:conditionalFormatting>
        <x14:conditionalFormatting xmlns:xm="http://schemas.microsoft.com/office/excel/2006/main">
          <x14:cfRule type="cellIs" priority="188" operator="equal" id="{472F7631-9407-4F45-A33D-1596C8B07B6B}">
            <xm:f>'NO TOCAR'!$D$17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89" operator="lessThan" id="{9F466652-33D2-487D-8B3B-71DC4F664252}">
            <xm:f>'NO TOCAR'!$D$17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0" operator="greaterThan" id="{F67886C4-A4D8-4958-BBCB-F9E7ED3AC441}">
            <xm:f>'NO TOCAR'!$D$17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I14:J14</xm:sqref>
        </x14:conditionalFormatting>
        <x14:conditionalFormatting xmlns:xm="http://schemas.microsoft.com/office/excel/2006/main">
          <x14:cfRule type="cellIs" priority="185" operator="equal" id="{EA285E9B-2032-4292-9D62-30E8CF2A60C6}">
            <xm:f>'NO TOCAR'!$E$17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86" operator="lessThan" id="{95FE41BA-30DB-423F-9C76-1F90E2E70244}">
            <xm:f>'NO TOCAR'!$E$17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7" operator="greaterThan" id="{0AC7DA91-4FEF-472C-BAFA-41FAD078EA9E}">
            <xm:f>'NO TOCAR'!$E$17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K14:L14</xm:sqref>
        </x14:conditionalFormatting>
        <x14:conditionalFormatting xmlns:xm="http://schemas.microsoft.com/office/excel/2006/main">
          <x14:cfRule type="cellIs" priority="182" operator="equal" id="{17B8EEED-7A86-465F-A554-6E3D405B9931}">
            <xm:f>'NO TOCAR'!$F$17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83" operator="lessThan" id="{FFDCA5D4-C599-44D3-8C1A-C2B9AB58CB98}">
            <xm:f>'NO TOCAR'!$F$17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4" operator="greaterThan" id="{C08943B1-478F-4D50-A634-D01F0D358D76}">
            <xm:f>'NO TOCAR'!$F$17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M14:N14</xm:sqref>
        </x14:conditionalFormatting>
        <x14:conditionalFormatting xmlns:xm="http://schemas.microsoft.com/office/excel/2006/main">
          <x14:cfRule type="cellIs" priority="179" operator="equal" id="{1541354C-CD96-4E86-AAFE-0E1620AD06A4}">
            <xm:f>'NO TOCAR'!$G$17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80" operator="lessThan" id="{48141B89-625D-43EB-801B-8438F9A1EFC1}">
            <xm:f>'NO TOCAR'!$G$17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1" operator="greaterThan" id="{BF5B84F3-3623-4903-8676-8FAB5D6DF8D9}">
            <xm:f>'NO TOCAR'!$G$17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ellIs" priority="177" operator="equal" id="{D47020B6-EDCE-4BA4-9BBC-EA1F9845E64E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78" operator="greaterThan" id="{7731D624-0269-451C-8435-DCAC9E4AA48C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C32:D32</xm:sqref>
        </x14:conditionalFormatting>
        <x14:conditionalFormatting xmlns:xm="http://schemas.microsoft.com/office/excel/2006/main">
          <x14:cfRule type="cellIs" priority="175" operator="equal" id="{D44F6BB1-B463-4D65-AE12-A5C687B2EC6B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76" operator="greaterThan" id="{FB2748F0-86C6-41B7-9659-83576856BF8A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E32:F32</xm:sqref>
        </x14:conditionalFormatting>
        <x14:conditionalFormatting xmlns:xm="http://schemas.microsoft.com/office/excel/2006/main">
          <x14:cfRule type="cellIs" priority="173" operator="equal" id="{CFF551D6-AF3E-4634-B459-6D2E57045951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74" operator="greaterThan" id="{2E34F523-EAD7-4F05-9073-ACD83444166C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G32:H32</xm:sqref>
        </x14:conditionalFormatting>
        <x14:conditionalFormatting xmlns:xm="http://schemas.microsoft.com/office/excel/2006/main">
          <x14:cfRule type="cellIs" priority="171" operator="equal" id="{41BCB072-C118-4FB8-8384-0FDE48199F05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72" operator="greaterThan" id="{C4F13B69-C188-4054-B632-BF821006020F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I32:J32</xm:sqref>
        </x14:conditionalFormatting>
        <x14:conditionalFormatting xmlns:xm="http://schemas.microsoft.com/office/excel/2006/main">
          <x14:cfRule type="cellIs" priority="169" operator="equal" id="{19A722AD-E874-4254-A0F7-77A3976BA4E6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70" operator="greaterThan" id="{07656471-18AF-4B9C-8A6C-DD37C30E2D56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K32:L32</xm:sqref>
        </x14:conditionalFormatting>
        <x14:conditionalFormatting xmlns:xm="http://schemas.microsoft.com/office/excel/2006/main">
          <x14:cfRule type="cellIs" priority="167" operator="equal" id="{A7327100-89B9-434C-B178-586791EE41D3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68" operator="greaterThan" id="{4FB0E7D6-A776-443E-83DC-76CE81B87270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M32:N32</xm:sqref>
        </x14:conditionalFormatting>
        <x14:conditionalFormatting xmlns:xm="http://schemas.microsoft.com/office/excel/2006/main">
          <x14:cfRule type="cellIs" priority="165" operator="equal" id="{9D5A8A94-334E-433F-9288-BB084E1F3187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66" operator="greaterThan" id="{B903E9B7-71FE-40FA-8603-35B4E0D11CD8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ellIs" priority="163" operator="equal" id="{54D4AB6D-4D60-4A5F-B74B-CBA4F0591B78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64" operator="greaterThan" id="{CD7F5686-9F91-4FDC-9DA6-47EEF6B6F5AC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C61:D61</xm:sqref>
        </x14:conditionalFormatting>
        <x14:conditionalFormatting xmlns:xm="http://schemas.microsoft.com/office/excel/2006/main">
          <x14:cfRule type="cellIs" priority="161" operator="equal" id="{2076BE26-EBEC-47A8-ACA6-38E6446DFD52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62" operator="greaterThan" id="{168473AA-4EA7-42F1-B2B4-C0FC405CE7EF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E61:F61</xm:sqref>
        </x14:conditionalFormatting>
        <x14:conditionalFormatting xmlns:xm="http://schemas.microsoft.com/office/excel/2006/main">
          <x14:cfRule type="cellIs" priority="159" operator="equal" id="{67AB8AFF-0D20-42FE-A7FE-F17221FBE6AA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60" operator="greaterThan" id="{5E61423B-EE73-4944-A16D-7830F642A48A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G61:P61</xm:sqref>
        </x14:conditionalFormatting>
        <x14:conditionalFormatting xmlns:xm="http://schemas.microsoft.com/office/excel/2006/main">
          <x14:cfRule type="cellIs" priority="157" operator="equal" id="{0BB481FA-BB45-47B9-954F-B3D54AD373E1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58" operator="greaterThan" id="{5FD26F76-419E-4B6B-B440-3E24124238B8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C90:P90</xm:sqref>
        </x14:conditionalFormatting>
        <x14:conditionalFormatting xmlns:xm="http://schemas.microsoft.com/office/excel/2006/main">
          <x14:cfRule type="cellIs" priority="155" operator="equal" id="{0BC8DDAE-40EE-4743-AD8F-4355DE6932A6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56" operator="greaterThan" id="{F0FDC01C-013B-4F0A-B13D-E17DE37962FD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C119:P119</xm:sqref>
        </x14:conditionalFormatting>
        <x14:conditionalFormatting xmlns:xm="http://schemas.microsoft.com/office/excel/2006/main">
          <x14:cfRule type="cellIs" priority="153" operator="equal" id="{6BA9E856-0C03-4192-AB58-5933C4BFC849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54" operator="greaterThan" id="{FFBEA8B0-07D2-464D-851A-15151F39284E}">
            <xm:f>'MI NEGOCIO'!$L$12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C148:P148</xm:sqref>
        </x14:conditionalFormatting>
        <x14:conditionalFormatting xmlns:xm="http://schemas.microsoft.com/office/excel/2006/main">
          <x14:cfRule type="cellIs" priority="101" operator="lessThan" id="{00A6B24F-A102-47BB-8576-DC7AB324E2D2}">
            <xm:f>'NO TOCAR'!$A$35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2" operator="equal" id="{20D7C246-76EC-462A-AFA6-B1E559BA96B9}">
            <xm:f>'NO TOCAR'!$A$35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03" operator="greaterThan" id="{D574C9E9-7D85-4EB3-84A2-4BDF40534E73}">
            <xm:f>'NO TOCAR'!$A$35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04" operator="greaterThan" id="{67EDF0C6-59C4-4FCE-AF1B-4F579E86525A}">
            <xm:f>'NO TOCAR'!$A$20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47" operator="equal" id="{135FC567-3D83-49AA-9480-D38EE338299F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48" operator="lessThan" id="{523644BC-D5DA-410E-AD63-5702AD3F3A7C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49" operator="greaterThan" id="{078DF9AF-89F2-4477-A5D0-C24EE1446AB0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50" operator="equal" id="{D25A91DC-9B95-4265-B425-105718F6D4EA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51" operator="lessThan" id="{0BDD425F-5E41-475B-946F-7883465397C5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52" operator="greaterThan" id="{A2D4CD04-98E3-46FF-937B-3ADE1EE10BA6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C43:D43</xm:sqref>
        </x14:conditionalFormatting>
        <x14:conditionalFormatting xmlns:xm="http://schemas.microsoft.com/office/excel/2006/main">
          <x14:cfRule type="cellIs" priority="70" operator="lessThan" id="{35083D1C-225A-459D-B8BE-096484FF6BB6}">
            <xm:f>'NO TOCAR'!$A$53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1" operator="equal" id="{53C09312-5FC5-4CDE-BE46-9DA20B176443}">
            <xm:f>'NO TOCAR'!$A$53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72" operator="greaterThan" id="{9C13565C-81BB-4EBA-8E04-BCDE4A510765}">
            <xm:f>'NO TOCAR'!$A$53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35" operator="equal" id="{8F40494C-6836-4DB2-BEDA-EA36BEA83206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36" operator="lessThan" id="{C70B3461-D840-4B97-8A08-612D53DE6101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7" operator="greaterThan" id="{25453FE6-FBF7-4B57-9C0F-1DCF90DF3131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38" operator="equal" id="{04D31298-31D6-4862-8A4C-D6FEF74DF2E5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39" operator="lessThan" id="{6F157116-98DD-406D-8F19-5A8F4FB63541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40" operator="greaterThan" id="{E87657B6-F153-4019-9882-120C4249DCF9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C72:D72</xm:sqref>
        </x14:conditionalFormatting>
        <x14:conditionalFormatting xmlns:xm="http://schemas.microsoft.com/office/excel/2006/main">
          <x14:cfRule type="cellIs" priority="129" operator="equal" id="{E4473535-8317-4A41-84D4-BE0089F06C4D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30" operator="lessThan" id="{8B0DC59E-F53D-49EC-A07C-C6AF41A68194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1" operator="greaterThan" id="{A29EDAB9-88AB-41F0-89BD-9B32EAF72AAD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32" operator="equal" id="{02E46657-78AB-4900-8F13-B688E55967EF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33" operator="lessThan" id="{CC99F3CF-689F-4317-A16C-9CC5A0201738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34" operator="greaterThan" id="{1E088C64-0731-43A8-B9AC-7747FF6DB4A5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G72:P72</xm:sqref>
        </x14:conditionalFormatting>
        <x14:conditionalFormatting xmlns:xm="http://schemas.microsoft.com/office/excel/2006/main">
          <x14:cfRule type="cellIs" priority="123" operator="equal" id="{C51CC7FA-5483-4C3E-B4CD-3F4F98B7ACB5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24" operator="lessThan" id="{5E0C7823-9B6C-4E22-A8D1-60F55CAB6F22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5" operator="greaterThan" id="{6ED49E12-55E2-4495-BFF3-EFF10AA3CEA8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26" operator="equal" id="{F5DC97F9-7985-4804-8920-10A0C600780B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27" operator="lessThan" id="{08CA1141-4827-449B-97AA-D0163BF6D250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28" operator="greaterThan" id="{BCC8F41E-B23F-40F1-9B18-582B782EC1D2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2" operator="greaterThan" id="{C8B12D5E-F221-47B9-B310-DDFBF0B572E3}">
            <xm:f>'NO TOCAR'!$A$71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41" operator="equal" id="{2A1C1BEF-D917-4B5F-BB40-53912BB96D44}">
            <xm:f>'NO TOCAR'!$A$71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40" operator="lessThan" id="{490A157D-D340-4550-837D-29DA9C0819D7}">
            <xm:f>'NO TOCAR'!$A$71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C101:D101</xm:sqref>
        </x14:conditionalFormatting>
        <x14:conditionalFormatting xmlns:xm="http://schemas.microsoft.com/office/excel/2006/main">
          <x14:cfRule type="cellIs" priority="117" operator="equal" id="{41F8E296-4CCD-4DFA-8A9C-15A37BE1FE2D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18" operator="lessThan" id="{783F4B44-D318-4451-A1CD-F48B84C58623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9" operator="greaterThan" id="{42E01A17-E55E-43C1-96A5-074A25758A22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20" operator="equal" id="{13FA3CF3-241C-48DE-B56D-9C94E35B1A26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21" operator="lessThan" id="{F452AB4F-A01E-448F-92C9-CDCBA5E18FD4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22" operator="greaterThan" id="{3242CB1B-D728-47F4-ACD7-1FD41574E7E3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E101:P101</xm:sqref>
        </x14:conditionalFormatting>
        <x14:conditionalFormatting xmlns:xm="http://schemas.microsoft.com/office/excel/2006/main">
          <x14:cfRule type="cellIs" priority="111" operator="equal" id="{C3E6718C-759B-4F1B-8E03-EAFE09EE341A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12" operator="lessThan" id="{2BB908DF-45C0-4A84-85F0-A0413634C9CD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3" operator="greaterThan" id="{3D74C528-81D4-4C0C-B900-C46A1ABE9C63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14" operator="equal" id="{9ADD658F-C931-4542-B223-FB8BD38D8F80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15" operator="lessThan" id="{49DF3859-7899-4AFD-95DB-75D1735F6AFD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16" operator="greaterThan" id="{731860DC-43A1-4DC1-8F58-8A3D8BD80209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1" operator="greaterThan" id="{8782EC30-97F2-4F10-93DB-3732206F979B}">
            <xm:f>'NO TOCAR'!$A$89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0" operator="equal" id="{0B4030AF-D758-4A8B-A460-D6A4B0D3D2C5}">
            <xm:f>'NO TOCAR'!$A$89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9" operator="lessThan" id="{9F14D10B-2301-4B81-A5AE-6AAC0AACF4CA}">
            <xm:f>'NO TOCAR'!$A$89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C130:D130</xm:sqref>
        </x14:conditionalFormatting>
        <x14:conditionalFormatting xmlns:xm="http://schemas.microsoft.com/office/excel/2006/main">
          <x14:cfRule type="cellIs" priority="105" operator="equal" id="{28B160E1-72B2-49D9-A24F-5C1F3E1BE8DD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06" operator="lessThan" id="{34A47B45-FA03-47DA-BD0B-8E4E22B753F7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7" operator="greaterThan" id="{8EC4665F-3F73-4FCA-83F9-B0474351801E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08" operator="equal" id="{0523BBF1-9519-4CBB-8A49-4199BAC156E6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09" operator="lessThan" id="{F4D3D039-3DBA-4650-AAEB-6538A08D5DB8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10" operator="greaterThan" id="{23EDCDA7-ADAF-492E-A03C-48E4BEF4B2E1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E130:P130</xm:sqref>
        </x14:conditionalFormatting>
        <x14:conditionalFormatting xmlns:xm="http://schemas.microsoft.com/office/excel/2006/main">
          <x14:cfRule type="cellIs" priority="91" operator="lessThan" id="{38B7FA13-D80C-4B17-8C45-335296A8FE5B}">
            <xm:f>'NO TOCAR'!$A$35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2" operator="equal" id="{0D801517-D888-47E9-A0D6-8D234CEA3509}">
            <xm:f>'NO TOCAR'!$A$35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93" operator="greaterThan" id="{527AD667-1D6B-4A85-B75D-F25734359C10}">
            <xm:f>'NO TOCAR'!$A$35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94" operator="greaterThan" id="{54E0B32B-0F3B-44DA-B2C9-147418453F5B}">
            <xm:f>'NO TOCAR'!$A$20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95" operator="equal" id="{F0B60744-DAB2-40D9-914F-5231CFC410D9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96" operator="lessThan" id="{EF4C1A75-A089-4A1E-A894-B1004832C4E6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7" operator="greaterThan" id="{3FC4B5D7-33D8-4DD2-8599-887294DDEF59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98" operator="equal" id="{AF72EEAF-5C84-4ED6-981B-3D46555EE6DF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99" operator="lessThan" id="{83E2D11E-3591-484A-BB93-B13836B3A473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00" operator="greaterThan" id="{348D1985-6B91-4D94-A0F2-F465C3398673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E43:P43</xm:sqref>
        </x14:conditionalFormatting>
        <x14:conditionalFormatting xmlns:xm="http://schemas.microsoft.com/office/excel/2006/main">
          <x14:cfRule type="cellIs" priority="88" operator="lessThan" id="{A4DC0DD0-BF7E-42DE-B2B8-B053ED980954}">
            <xm:f>'NO TOCAR'!$B$35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9" operator="equal" id="{DA5178EE-06AE-41AC-9F75-F8D407921148}">
            <xm:f>'NO TOCAR'!$B$35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90" operator="greaterThan" id="{86562193-1306-44C6-80DA-01D853A9BFC7}">
            <xm:f>'NO TOCAR'!$B$35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E43:F43</xm:sqref>
        </x14:conditionalFormatting>
        <x14:conditionalFormatting xmlns:xm="http://schemas.microsoft.com/office/excel/2006/main">
          <x14:cfRule type="cellIs" priority="85" operator="lessThan" id="{5DE87CBF-3727-4AF7-824E-846E500B5C06}">
            <xm:f>'NO TOCAR'!$C$35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6" operator="equal" id="{106C8EE5-F29F-4BFD-87A8-874F57CEFC60}">
            <xm:f>'NO TOCAR'!$C$35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87" operator="greaterThan" id="{3BD9114A-FAC1-495B-98E0-6524A3A2CA89}">
            <xm:f>'NO TOCAR'!$C$35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G43:H43</xm:sqref>
        </x14:conditionalFormatting>
        <x14:conditionalFormatting xmlns:xm="http://schemas.microsoft.com/office/excel/2006/main">
          <x14:cfRule type="cellIs" priority="82" operator="lessThan" id="{88803BD4-AF9D-40FD-A5DD-374627E01BB7}">
            <xm:f>'NO TOCAR'!$D$35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3" operator="equal" id="{83DF86DC-2A85-483A-8622-07B7B1ED4F3F}">
            <xm:f>'NO TOCAR'!$D$35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84" operator="greaterThan" id="{D1FD5D79-7BFC-4E3E-92F3-CB53FC6F682B}">
            <xm:f>'NO TOCAR'!$D$35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I43:J43</xm:sqref>
        </x14:conditionalFormatting>
        <x14:conditionalFormatting xmlns:xm="http://schemas.microsoft.com/office/excel/2006/main">
          <x14:cfRule type="cellIs" priority="79" operator="lessThan" id="{8F1E0027-1040-4C99-A94B-638F258BACF6}">
            <xm:f>'NO TOCAR'!$E$35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0" operator="equal" id="{BC86B56D-2EFF-48D1-81A2-9E4357140DE6}">
            <xm:f>'NO TOCAR'!$E$35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81" operator="greaterThan" id="{027E7050-D8CF-466B-8E33-332C5EC51C5E}">
            <xm:f>'NO TOCAR'!$E$35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K43:L43</xm:sqref>
        </x14:conditionalFormatting>
        <x14:conditionalFormatting xmlns:xm="http://schemas.microsoft.com/office/excel/2006/main">
          <x14:cfRule type="cellIs" priority="76" operator="lessThan" id="{82BF5C95-E975-4E3F-9F30-7D7F4B3B3B89}">
            <xm:f>'NO TOCAR'!$F$35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7" operator="equal" id="{91F97583-9E22-4A2B-93E1-C8AA06563637}">
            <xm:f>'NO TOCAR'!$F$35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78" operator="greaterThan" id="{7CB8EEE9-05BA-449C-9F6C-B8817B144034}">
            <xm:f>'NO TOCAR'!$F$35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M43:N43</xm:sqref>
        </x14:conditionalFormatting>
        <x14:conditionalFormatting xmlns:xm="http://schemas.microsoft.com/office/excel/2006/main">
          <x14:cfRule type="cellIs" priority="73" operator="lessThan" id="{CFC25E10-8878-4667-A6FA-FAC0381B3725}">
            <xm:f>'NO TOCAR'!$G$35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4" operator="equal" id="{F1020533-AAD8-4DD9-8018-EB330D729D9B}">
            <xm:f>'NO TOCAR'!$G$35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75" operator="greaterThan" id="{6566E445-34A3-4BE2-B585-37D9D1355727}">
            <xm:f>'NO TOCAR'!$G$35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O43:P43</xm:sqref>
        </x14:conditionalFormatting>
        <x14:conditionalFormatting xmlns:xm="http://schemas.microsoft.com/office/excel/2006/main">
          <x14:cfRule type="cellIs" priority="58" operator="lessThan" id="{38661B90-59B9-4FBF-A709-63ABAB0D9C99}">
            <xm:f>'NO TOCAR'!$B$53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9" operator="equal" id="{4E1867DF-E36D-43FA-9836-8F1BE87426F5}">
            <xm:f>'NO TOCAR'!$B$53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0" operator="greaterThan" id="{6CD94157-8B55-4CB6-B905-027102527810}">
            <xm:f>'NO TOCAR'!$B$53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1" operator="lessThan" id="{7D66CB86-A285-47BF-8ED8-7F121C231762}">
            <xm:f>'NO TOCAR'!$A$53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2" operator="equal" id="{F96424EC-014F-4FE9-A7A7-4474F4C5D770}">
            <xm:f>'NO TOCAR'!$A$53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3" operator="greaterThan" id="{2ECB2E26-581B-4FBE-8832-952AFEA12EAA}">
            <xm:f>'NO TOCAR'!$A$53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4" operator="equal" id="{2B90BC0C-E13C-4779-B87B-41F2D4D6425C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5" operator="lessThan" id="{88D153A8-8B03-483A-9B0F-7861A0494EA9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6" operator="greaterThan" id="{A7325168-C2B1-4A87-A9E3-22636506F7BA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7" operator="equal" id="{1E0E8EEE-6585-4BB2-91A3-F2DAAFE627E2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8" operator="lessThan" id="{FD087BC1-01D7-4001-BF97-ECE39976B0A7}">
            <xm:f>'NO TOCAR'!$A$17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9" operator="greaterThan" id="{B25A8215-1AF8-49C2-80BD-5A788F658906}">
            <xm:f>'NO TOCAR'!$A$17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E72:F72</xm:sqref>
        </x14:conditionalFormatting>
        <x14:conditionalFormatting xmlns:xm="http://schemas.microsoft.com/office/excel/2006/main">
          <x14:cfRule type="cellIs" priority="55" operator="lessThan" id="{5A69A82D-45CD-4F94-8D7C-BD195118CA58}">
            <xm:f>'NO TOCAR'!$C$53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6" operator="equal" id="{85B14F5B-FEBD-4D81-AFA6-F9578DE272F0}">
            <xm:f>'NO TOCAR'!$C$53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57" operator="greaterThan" id="{48F5196C-96D3-4A0E-BAF6-5828984F4A96}">
            <xm:f>'NO TOCAR'!$C$53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G72:H72</xm:sqref>
        </x14:conditionalFormatting>
        <x14:conditionalFormatting xmlns:xm="http://schemas.microsoft.com/office/excel/2006/main">
          <x14:cfRule type="cellIs" priority="52" operator="lessThan" id="{DA85293F-1091-4165-9637-5CAE4592D3E4}">
            <xm:f>'NO TOCAR'!$D$53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3" operator="equal" id="{D43A8826-ACAE-402F-A5C1-5A21BD214636}">
            <xm:f>'NO TOCAR'!$D$53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54" operator="greaterThan" id="{23DF1146-93C0-4D77-B2F4-97712B14E132}">
            <xm:f>'NO TOCAR'!$D$53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I72:J72</xm:sqref>
        </x14:conditionalFormatting>
        <x14:conditionalFormatting xmlns:xm="http://schemas.microsoft.com/office/excel/2006/main">
          <x14:cfRule type="cellIs" priority="49" operator="lessThan" id="{3E65C351-DF00-4609-96B4-FF20EA3B23BD}">
            <xm:f>'NO TOCAR'!$E$53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0" operator="equal" id="{E9676774-8CB9-422D-A643-9AB79264903D}">
            <xm:f>'NO TOCAR'!$E$53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51" operator="greaterThan" id="{21D15F84-95F1-445A-8F12-8A1F372ABC37}">
            <xm:f>'NO TOCAR'!$E$53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K72:L72</xm:sqref>
        </x14:conditionalFormatting>
        <x14:conditionalFormatting xmlns:xm="http://schemas.microsoft.com/office/excel/2006/main">
          <x14:cfRule type="cellIs" priority="46" operator="lessThan" id="{914F0EA4-EF38-4C38-9810-6C322224FE36}">
            <xm:f>'NO TOCAR'!$F$53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7" operator="equal" id="{D365ECF0-C403-4E1D-B794-F3F991EB9077}">
            <xm:f>'NO TOCAR'!$F$53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48" operator="greaterThan" id="{BAD5792E-62F8-49A8-98DB-BF89A3436016}">
            <xm:f>'NO TOCAR'!$F$53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M72:N72</xm:sqref>
        </x14:conditionalFormatting>
        <x14:conditionalFormatting xmlns:xm="http://schemas.microsoft.com/office/excel/2006/main">
          <x14:cfRule type="cellIs" priority="43" operator="lessThan" id="{7F67B37E-E11D-4686-98F5-D311B721251B}">
            <xm:f>'NO TOCAR'!$G$53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4" operator="equal" id="{7598FB2F-E6F2-437B-8318-90CCF2889621}">
            <xm:f>'NO TOCAR'!$G$53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45" operator="greaterThan" id="{A29B3BDD-727F-49E8-BA75-038F48FDC4EF}">
            <xm:f>'NO TOCAR'!$G$53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O72:P72</xm:sqref>
        </x14:conditionalFormatting>
        <x14:conditionalFormatting xmlns:xm="http://schemas.microsoft.com/office/excel/2006/main">
          <x14:cfRule type="cellIs" priority="39" operator="greaterThan" id="{A1A2CDCE-597F-410D-84A0-75C7CB7ADE0C}">
            <xm:f>'NO TOCAR'!$B$71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38" operator="equal" id="{5D21B635-567B-4C41-8006-1D9B0AA299B1}">
            <xm:f>'NO TOCAR'!$B$71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37" operator="lessThan" id="{2D68A8D9-265C-4CDD-8AF7-7284836DC9A2}">
            <xm:f>'NO TOCAR'!$B$71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E101:F101</xm:sqref>
        </x14:conditionalFormatting>
        <x14:conditionalFormatting xmlns:xm="http://schemas.microsoft.com/office/excel/2006/main">
          <x14:cfRule type="cellIs" priority="36" operator="greaterThan" id="{B0FAF07A-A5A1-400F-ABFD-065D329474A2}">
            <xm:f>'NO TOCAR'!$C$71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35" operator="equal" id="{0F70E018-985F-4163-9789-2E0E57EB66AA}">
            <xm:f>'NO TOCAR'!$C$71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34" operator="lessThan" id="{599C4DFE-8318-4B0C-820E-717AB5057E36}">
            <xm:f>'NO TOCAR'!$C$71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G101:H101</xm:sqref>
        </x14:conditionalFormatting>
        <x14:conditionalFormatting xmlns:xm="http://schemas.microsoft.com/office/excel/2006/main">
          <x14:cfRule type="cellIs" priority="33" operator="greaterThan" id="{34514DB4-F755-4033-A1BC-BA00DB3469DF}">
            <xm:f>'NO TOCAR'!$D$71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32" operator="equal" id="{6B76B967-128A-42D5-BD4F-E1E1857DFD71}">
            <xm:f>'NO TOCAR'!$D$71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31" operator="lessThan" id="{74EDAE99-98A6-421D-85AC-571C10AD6062}">
            <xm:f>'NO TOCAR'!$D$71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I101:J101</xm:sqref>
        </x14:conditionalFormatting>
        <x14:conditionalFormatting xmlns:xm="http://schemas.microsoft.com/office/excel/2006/main">
          <x14:cfRule type="cellIs" priority="30" operator="greaterThan" id="{B1304863-A50A-4FE2-AC23-3494BDA7606E}">
            <xm:f>'NO TOCAR'!$E$71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9" operator="equal" id="{C790FB69-B057-4E94-818E-E82C1EF269B1}">
            <xm:f>'NO TOCAR'!$E$71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8" operator="lessThan" id="{E604DB04-F64D-4D51-A2D8-0A738C5A569C}">
            <xm:f>'NO TOCAR'!$E$71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K101:L101</xm:sqref>
        </x14:conditionalFormatting>
        <x14:conditionalFormatting xmlns:xm="http://schemas.microsoft.com/office/excel/2006/main">
          <x14:cfRule type="cellIs" priority="27" operator="greaterThan" id="{36DAEC71-F215-44C5-9952-9E856230C54C}">
            <xm:f>'NO TOCAR'!$F$71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6" operator="equal" id="{56E748FD-B230-4F09-AAF1-F0C6C96DE143}">
            <xm:f>'NO TOCAR'!$F$71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5" operator="lessThan" id="{86B1EAA4-FE51-49B6-961B-F7FB8E0DD831}">
            <xm:f>'NO TOCAR'!$F$71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M101:N101</xm:sqref>
        </x14:conditionalFormatting>
        <x14:conditionalFormatting xmlns:xm="http://schemas.microsoft.com/office/excel/2006/main">
          <x14:cfRule type="cellIs" priority="24" operator="greaterThan" id="{F6596574-3AC1-4063-825B-5253FA6E2B55}">
            <xm:f>'NO TOCAR'!$G$71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3" operator="equal" id="{719D4AAA-7D42-4AF5-8F05-1C23BB465B8F}">
            <xm:f>'NO TOCAR'!$G$71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2" operator="lessThan" id="{91F48D13-26E6-432E-A391-C726FEF99D27}">
            <xm:f>'NO TOCAR'!$G$71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O101:P101</xm:sqref>
        </x14:conditionalFormatting>
        <x14:conditionalFormatting xmlns:xm="http://schemas.microsoft.com/office/excel/2006/main">
          <x14:cfRule type="cellIs" priority="18" operator="greaterThan" id="{4905EEA2-A482-47AA-8FCE-AA4058B95E62}">
            <xm:f>'NO TOCAR'!$B$89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7" operator="equal" id="{F4E7E13B-A4E5-4493-B960-3B77D0E935F4}">
            <xm:f>'NO TOCAR'!$B$89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6" operator="lessThan" id="{6C219EC2-C4F1-445A-8423-66978CF2E2BC}">
            <xm:f>'NO TOCAR'!$B$89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E130:F130</xm:sqref>
        </x14:conditionalFormatting>
        <x14:conditionalFormatting xmlns:xm="http://schemas.microsoft.com/office/excel/2006/main">
          <x14:cfRule type="cellIs" priority="15" operator="greaterThan" id="{D3473B70-04DB-426F-8C5C-06D83253AE0D}">
            <xm:f>'NO TOCAR'!$C$89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4" operator="equal" id="{5D0EBE18-DEEA-4513-A801-E36164613B53}">
            <xm:f>'NO TOCAR'!$C$89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3" operator="lessThan" id="{67301D97-5306-4B9F-9464-563EB5A3896B}">
            <xm:f>'NO TOCAR'!$C$89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G130:H130</xm:sqref>
        </x14:conditionalFormatting>
        <x14:conditionalFormatting xmlns:xm="http://schemas.microsoft.com/office/excel/2006/main">
          <x14:cfRule type="cellIs" priority="12" operator="greaterThan" id="{5CA9C2C1-49A5-46CB-A3E3-35B5083E15E5}">
            <xm:f>'NO TOCAR'!$D$89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1" operator="equal" id="{76BC4A2D-97F2-4D16-9949-6A780236E159}">
            <xm:f>'NO TOCAR'!$D$89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0" operator="lessThan" id="{A8C2D2EB-8716-4B92-A299-A3B5D1CF953E}">
            <xm:f>'NO TOCAR'!$D$89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I130:J130</xm:sqref>
        </x14:conditionalFormatting>
        <x14:conditionalFormatting xmlns:xm="http://schemas.microsoft.com/office/excel/2006/main">
          <x14:cfRule type="cellIs" priority="9" operator="greaterThan" id="{F2388F5C-1D34-4830-AD6F-7171C50868DF}">
            <xm:f>'NO TOCAR'!$E$89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8" operator="equal" id="{79D71853-E1B1-4153-A020-D7146ADBD8EF}">
            <xm:f>'NO TOCAR'!$E$89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7" operator="lessThan" id="{8F6C010C-EE37-4568-BC56-3B2FB492B2E9}">
            <xm:f>'NO TOCAR'!$E$89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K130:L130</xm:sqref>
        </x14:conditionalFormatting>
        <x14:conditionalFormatting xmlns:xm="http://schemas.microsoft.com/office/excel/2006/main">
          <x14:cfRule type="cellIs" priority="6" operator="greaterThan" id="{6875158D-3A61-407F-8FCD-8FC5E39B5790}">
            <xm:f>'NO TOCAR'!$F$89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5" operator="equal" id="{D6D78966-5B9C-46E3-A924-3ED652779A2C}">
            <xm:f>'NO TOCAR'!$F$89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4" operator="lessThan" id="{6BBA6142-E1BE-45A4-9C3A-E470449A5193}">
            <xm:f>'NO TOCAR'!$F$89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M130:N130</xm:sqref>
        </x14:conditionalFormatting>
        <x14:conditionalFormatting xmlns:xm="http://schemas.microsoft.com/office/excel/2006/main">
          <x14:cfRule type="cellIs" priority="3" operator="greaterThan" id="{E980FB5D-BC4E-4E53-BE9D-B03CA70D96F8}">
            <xm:f>'NO TOCAR'!$G$89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equal" id="{084E1ADF-747D-4B1A-8901-AC26B7932118}">
            <xm:f>'NO TOCAR'!$G$89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" operator="lessThan" id="{A55F94D0-4243-4D50-851A-154D6D5F3D0D}">
            <xm:f>'NO TOCAR'!$G$89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O130:P130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AUX!$F$2:$F$13</xm:f>
          </x14:formula1>
          <xm:sqref>B1</xm:sqref>
        </x14:dataValidation>
        <x14:dataValidation type="list" allowBlank="1" showInputMessage="1" showErrorMessage="1" xr:uid="{00000000-0002-0000-0500-000001000000}">
          <x14:formula1>
            <xm:f>AUX!$G$2:$G$19</xm:f>
          </x14:formula1>
          <xm:sqref>B2 A8:B9 A37:B38 A66:B67 A95:B96 A124:B125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showGridLines="0" zoomScale="80" zoomScaleNormal="80" workbookViewId="0">
      <selection activeCell="B32" sqref="B32"/>
    </sheetView>
  </sheetViews>
  <sheetFormatPr baseColWidth="10" defaultColWidth="9.140625" defaultRowHeight="15" x14ac:dyDescent="0.25"/>
  <cols>
    <col min="1" max="1" width="12.5703125" customWidth="1"/>
    <col min="2" max="2" width="46.5703125" bestFit="1" customWidth="1"/>
    <col min="3" max="3" width="26" style="19" bestFit="1" customWidth="1"/>
    <col min="4" max="4" width="23.7109375" customWidth="1"/>
    <col min="5" max="5" width="20.5703125" customWidth="1"/>
    <col min="6" max="6" width="9.140625" bestFit="1" customWidth="1"/>
    <col min="7" max="7" width="10.28515625" bestFit="1" customWidth="1"/>
    <col min="8" max="8" width="9.140625" bestFit="1" customWidth="1"/>
    <col min="9" max="9" width="10.28515625" bestFit="1" customWidth="1"/>
    <col min="10" max="10" width="9.140625" bestFit="1" customWidth="1"/>
    <col min="11" max="11" width="10.28515625" bestFit="1" customWidth="1"/>
    <col min="12" max="12" width="9.140625" bestFit="1" customWidth="1"/>
    <col min="13" max="13" width="10.28515625" bestFit="1" customWidth="1"/>
    <col min="14" max="14" width="9.140625" bestFit="1" customWidth="1"/>
    <col min="15" max="15" width="10.28515625" bestFit="1" customWidth="1"/>
    <col min="16" max="16" width="9.140625" bestFit="1" customWidth="1"/>
    <col min="17" max="17" width="13.42578125" bestFit="1" customWidth="1"/>
    <col min="18" max="18" width="14.5703125" customWidth="1"/>
    <col min="19" max="19" width="11.85546875" customWidth="1"/>
    <col min="21" max="21" width="31.140625" bestFit="1" customWidth="1"/>
  </cols>
  <sheetData>
    <row r="1" spans="1:7" s="46" customFormat="1" ht="23.25" x14ac:dyDescent="0.35">
      <c r="A1" s="44" t="s">
        <v>79</v>
      </c>
      <c r="B1" s="45" t="s">
        <v>84</v>
      </c>
      <c r="C1" s="51"/>
    </row>
    <row r="2" spans="1:7" s="46" customFormat="1" ht="23.25" x14ac:dyDescent="0.35">
      <c r="A2" s="44" t="s">
        <v>92</v>
      </c>
      <c r="B2" s="45">
        <v>2025</v>
      </c>
      <c r="C2" s="51"/>
    </row>
    <row r="3" spans="1:7" s="46" customFormat="1" ht="23.25" x14ac:dyDescent="0.35">
      <c r="C3" s="51"/>
    </row>
    <row r="4" spans="1:7" s="46" customFormat="1" ht="23.25" x14ac:dyDescent="0.35">
      <c r="B4" s="44" t="s">
        <v>103</v>
      </c>
      <c r="C4" s="53">
        <f>'INGRESOS DIARIOS'!C6+'INGRESOS DIARIOS'!C35+'INGRESOS DIARIOS'!C64+'INGRESOS DIARIOS'!C93+'INGRESOS DIARIOS'!C122</f>
        <v>0</v>
      </c>
    </row>
    <row r="5" spans="1:7" s="46" customFormat="1" ht="23.25" x14ac:dyDescent="0.35">
      <c r="B5" s="44" t="s">
        <v>100</v>
      </c>
      <c r="C5" s="29">
        <f>'INGRESOS DIARIOS'!C7+'INGRESOS DIARIOS'!C36+'INGRESOS DIARIOS'!C65+'INGRESOS DIARIOS'!C94+'INGRESOS DIARIOS'!C123</f>
        <v>0</v>
      </c>
    </row>
    <row r="6" spans="1:7" s="46" customFormat="1" ht="23.25" x14ac:dyDescent="0.35">
      <c r="B6" s="44" t="s">
        <v>104</v>
      </c>
      <c r="C6" s="42">
        <f>IFERROR(C4/C5,0)</f>
        <v>0</v>
      </c>
    </row>
    <row r="7" spans="1:7" s="46" customFormat="1" ht="23.25" x14ac:dyDescent="0.35">
      <c r="B7" s="44" t="s">
        <v>152</v>
      </c>
      <c r="C7" s="75">
        <f>'INGRESOS DIARIOS'!Q14+'INGRESOS DIARIOS'!Q43+'INGRESOS DIARIOS'!Q72+'INGRESOS DIARIOS'!Q101+'INGRESOS DIARIOS'!Q130</f>
        <v>0</v>
      </c>
    </row>
    <row r="8" spans="1:7" s="46" customFormat="1" ht="23.25" x14ac:dyDescent="0.35">
      <c r="B8" s="44" t="s">
        <v>101</v>
      </c>
      <c r="C8" s="29">
        <f>'INGRESOS DIARIOS'!Q12+'INGRESOS DIARIOS'!Q41+'INGRESOS DIARIOS'!Q70+'INGRESOS DIARIOS'!Q99+'INGRESOS DIARIOS'!Q128</f>
        <v>0</v>
      </c>
    </row>
    <row r="9" spans="1:7" s="46" customFormat="1" ht="23.25" x14ac:dyDescent="0.35">
      <c r="B9" s="44" t="s">
        <v>102</v>
      </c>
      <c r="C9" s="29">
        <f>'INGRESOS DIARIOS'!Q13+'INGRESOS DIARIOS'!Q42+'INGRESOS DIARIOS'!Q71+'INGRESOS DIARIOS'!Q100+'INGRESOS DIARIOS'!Q129</f>
        <v>0</v>
      </c>
    </row>
    <row r="11" spans="1:7" ht="15.75" thickBot="1" x14ac:dyDescent="0.3"/>
    <row r="12" spans="1:7" ht="47.25" thickTop="1" x14ac:dyDescent="0.25">
      <c r="B12" s="47" t="s">
        <v>105</v>
      </c>
      <c r="C12" s="47" t="s">
        <v>94</v>
      </c>
      <c r="D12" s="48" t="s">
        <v>93</v>
      </c>
      <c r="E12" s="48" t="s">
        <v>95</v>
      </c>
      <c r="F12" s="22"/>
    </row>
    <row r="13" spans="1:7" ht="24.95" customHeight="1" x14ac:dyDescent="0.25">
      <c r="B13" s="49">
        <f>'MI LISTA DE PRECIOS'!B6</f>
        <v>0</v>
      </c>
      <c r="C13" s="50">
        <f>IFERROR(D13/E13,0)</f>
        <v>0</v>
      </c>
      <c r="D13" s="53">
        <f>'INGRESOS DIARIOS'!R17+'INGRESOS DIARIOS'!R46+'INGRESOS DIARIOS'!R75+'INGRESOS DIARIOS'!R104+'INGRESOS DIARIOS'!R133</f>
        <v>0</v>
      </c>
      <c r="E13" s="29">
        <f>'INGRESOS DIARIOS'!S133+'INGRESOS DIARIOS'!S104+'INGRESOS DIARIOS'!S75+'INGRESOS DIARIOS'!S46+'INGRESOS DIARIOS'!S17</f>
        <v>0</v>
      </c>
      <c r="F13" s="34"/>
      <c r="G13" s="20"/>
    </row>
    <row r="14" spans="1:7" ht="24.95" customHeight="1" x14ac:dyDescent="0.25">
      <c r="B14" s="91">
        <f>'MI LISTA DE PRECIOS'!B7</f>
        <v>0</v>
      </c>
      <c r="C14" s="50">
        <f t="shared" ref="C14:C26" si="0">IFERROR(D14/E14,0)</f>
        <v>0</v>
      </c>
      <c r="D14" s="53">
        <f>'INGRESOS DIARIOS'!R18+'INGRESOS DIARIOS'!R47+'INGRESOS DIARIOS'!R76+'INGRESOS DIARIOS'!R105+'INGRESOS DIARIOS'!R134</f>
        <v>0</v>
      </c>
      <c r="E14" s="29">
        <f>'INGRESOS DIARIOS'!S134+'INGRESOS DIARIOS'!S105+'INGRESOS DIARIOS'!S76+'INGRESOS DIARIOS'!S47+'INGRESOS DIARIOS'!S18</f>
        <v>0</v>
      </c>
      <c r="F14" s="34"/>
      <c r="G14" s="20"/>
    </row>
    <row r="15" spans="1:7" ht="24.95" customHeight="1" x14ac:dyDescent="0.25">
      <c r="B15" s="49">
        <f>'MI LISTA DE PRECIOS'!B8</f>
        <v>0</v>
      </c>
      <c r="C15" s="50">
        <f t="shared" si="0"/>
        <v>0</v>
      </c>
      <c r="D15" s="53">
        <f>'INGRESOS DIARIOS'!R19+'INGRESOS DIARIOS'!R48+'INGRESOS DIARIOS'!R77+'INGRESOS DIARIOS'!R106+'INGRESOS DIARIOS'!R135</f>
        <v>0</v>
      </c>
      <c r="E15" s="29">
        <f>'INGRESOS DIARIOS'!S135+'INGRESOS DIARIOS'!S106+'INGRESOS DIARIOS'!S77+'INGRESOS DIARIOS'!S48+'INGRESOS DIARIOS'!S19</f>
        <v>0</v>
      </c>
      <c r="F15" s="34"/>
      <c r="G15" s="20"/>
    </row>
    <row r="16" spans="1:7" ht="24.95" customHeight="1" x14ac:dyDescent="0.25">
      <c r="B16" s="91">
        <f>'MI LISTA DE PRECIOS'!B9</f>
        <v>0</v>
      </c>
      <c r="C16" s="50">
        <f t="shared" si="0"/>
        <v>0</v>
      </c>
      <c r="D16" s="53">
        <f>'INGRESOS DIARIOS'!R20+'INGRESOS DIARIOS'!R49+'INGRESOS DIARIOS'!R78+'INGRESOS DIARIOS'!R107+'INGRESOS DIARIOS'!R136</f>
        <v>0</v>
      </c>
      <c r="E16" s="29">
        <f>'INGRESOS DIARIOS'!S136+'INGRESOS DIARIOS'!S107+'INGRESOS DIARIOS'!S78+'INGRESOS DIARIOS'!S49+'INGRESOS DIARIOS'!S20</f>
        <v>0</v>
      </c>
      <c r="F16" s="34"/>
      <c r="G16" s="20"/>
    </row>
    <row r="17" spans="2:16" ht="24.95" customHeight="1" x14ac:dyDescent="0.25">
      <c r="B17" s="49">
        <f>'MI LISTA DE PRECIOS'!B10</f>
        <v>0</v>
      </c>
      <c r="C17" s="50">
        <f t="shared" si="0"/>
        <v>0</v>
      </c>
      <c r="D17" s="53">
        <f>'INGRESOS DIARIOS'!R21+'INGRESOS DIARIOS'!R50+'INGRESOS DIARIOS'!R79+'INGRESOS DIARIOS'!R108+'INGRESOS DIARIOS'!R137</f>
        <v>0</v>
      </c>
      <c r="E17" s="29">
        <f>'INGRESOS DIARIOS'!S137+'INGRESOS DIARIOS'!S108+'INGRESOS DIARIOS'!S79+'INGRESOS DIARIOS'!S50+'INGRESOS DIARIOS'!S21</f>
        <v>0</v>
      </c>
      <c r="F17" s="34"/>
      <c r="G17" s="20"/>
    </row>
    <row r="18" spans="2:16" ht="24.95" customHeight="1" x14ac:dyDescent="0.25">
      <c r="B18" s="91">
        <f>'MI LISTA DE PRECIOS'!B11</f>
        <v>0</v>
      </c>
      <c r="C18" s="50">
        <f t="shared" si="0"/>
        <v>0</v>
      </c>
      <c r="D18" s="53">
        <f>'INGRESOS DIARIOS'!R22+'INGRESOS DIARIOS'!R51+'INGRESOS DIARIOS'!R80+'INGRESOS DIARIOS'!R109+'INGRESOS DIARIOS'!R138</f>
        <v>0</v>
      </c>
      <c r="E18" s="29">
        <f>'INGRESOS DIARIOS'!S138+'INGRESOS DIARIOS'!S109+'INGRESOS DIARIOS'!S80+'INGRESOS DIARIOS'!S51+'INGRESOS DIARIOS'!S22</f>
        <v>0</v>
      </c>
      <c r="F18" s="34"/>
      <c r="G18" s="20"/>
    </row>
    <row r="19" spans="2:16" ht="24.95" customHeight="1" x14ac:dyDescent="0.25">
      <c r="B19" s="49">
        <f>'MI LISTA DE PRECIOS'!B12</f>
        <v>0</v>
      </c>
      <c r="C19" s="50">
        <f t="shared" si="0"/>
        <v>0</v>
      </c>
      <c r="D19" s="53">
        <f>'INGRESOS DIARIOS'!R23+'INGRESOS DIARIOS'!R52+'INGRESOS DIARIOS'!R81+'INGRESOS DIARIOS'!R110+'INGRESOS DIARIOS'!R139</f>
        <v>0</v>
      </c>
      <c r="E19" s="29">
        <f>'INGRESOS DIARIOS'!S139+'INGRESOS DIARIOS'!S110+'INGRESOS DIARIOS'!S81+'INGRESOS DIARIOS'!S52+'INGRESOS DIARIOS'!S23</f>
        <v>0</v>
      </c>
      <c r="F19" s="34"/>
      <c r="G19" s="20"/>
    </row>
    <row r="20" spans="2:16" ht="24.95" customHeight="1" x14ac:dyDescent="0.25">
      <c r="B20" s="91">
        <f>'MI LISTA DE PRECIOS'!B13</f>
        <v>0</v>
      </c>
      <c r="C20" s="50">
        <f t="shared" si="0"/>
        <v>0</v>
      </c>
      <c r="D20" s="53">
        <f>'INGRESOS DIARIOS'!R24+'INGRESOS DIARIOS'!R53+'INGRESOS DIARIOS'!R82+'INGRESOS DIARIOS'!R111+'INGRESOS DIARIOS'!R140</f>
        <v>0</v>
      </c>
      <c r="E20" s="29">
        <f>'INGRESOS DIARIOS'!S140+'INGRESOS DIARIOS'!S111+'INGRESOS DIARIOS'!S82+'INGRESOS DIARIOS'!S53+'INGRESOS DIARIOS'!S24</f>
        <v>0</v>
      </c>
      <c r="F20" s="34"/>
      <c r="G20" s="20"/>
    </row>
    <row r="21" spans="2:16" ht="24.95" customHeight="1" x14ac:dyDescent="0.25">
      <c r="B21" s="49">
        <f>'MI LISTA DE PRECIOS'!B14</f>
        <v>0</v>
      </c>
      <c r="C21" s="50">
        <f t="shared" si="0"/>
        <v>0</v>
      </c>
      <c r="D21" s="53">
        <f>'INGRESOS DIARIOS'!R25+'INGRESOS DIARIOS'!R54+'INGRESOS DIARIOS'!R83+'INGRESOS DIARIOS'!R112+'INGRESOS DIARIOS'!R141</f>
        <v>0</v>
      </c>
      <c r="E21" s="29">
        <f>'INGRESOS DIARIOS'!S141+'INGRESOS DIARIOS'!S112+'INGRESOS DIARIOS'!S83+'INGRESOS DIARIOS'!S54+'INGRESOS DIARIOS'!S25</f>
        <v>0</v>
      </c>
      <c r="F21" s="34"/>
      <c r="G21" s="20"/>
    </row>
    <row r="22" spans="2:16" ht="24.95" customHeight="1" x14ac:dyDescent="0.25">
      <c r="B22" s="91">
        <f>'MI LISTA DE PRECIOS'!B15</f>
        <v>0</v>
      </c>
      <c r="C22" s="50">
        <f t="shared" si="0"/>
        <v>0</v>
      </c>
      <c r="D22" s="53">
        <f>'INGRESOS DIARIOS'!R26+'INGRESOS DIARIOS'!R55+'INGRESOS DIARIOS'!R84+'INGRESOS DIARIOS'!R113+'INGRESOS DIARIOS'!R142</f>
        <v>0</v>
      </c>
      <c r="E22" s="29">
        <f>'INGRESOS DIARIOS'!S142+'INGRESOS DIARIOS'!S113+'INGRESOS DIARIOS'!S84+'INGRESOS DIARIOS'!S55+'INGRESOS DIARIOS'!S26</f>
        <v>0</v>
      </c>
      <c r="F22" s="34"/>
      <c r="G22" s="20"/>
    </row>
    <row r="23" spans="2:16" ht="24.95" customHeight="1" x14ac:dyDescent="0.25">
      <c r="B23" s="49">
        <f>'MI LISTA DE PRECIOS'!B16</f>
        <v>0</v>
      </c>
      <c r="C23" s="50">
        <f t="shared" si="0"/>
        <v>0</v>
      </c>
      <c r="D23" s="53">
        <f>'INGRESOS DIARIOS'!R27+'INGRESOS DIARIOS'!R56+'INGRESOS DIARIOS'!R85+'INGRESOS DIARIOS'!R114+'INGRESOS DIARIOS'!R143</f>
        <v>0</v>
      </c>
      <c r="E23" s="29">
        <f>'INGRESOS DIARIOS'!S143+'INGRESOS DIARIOS'!S114+'INGRESOS DIARIOS'!S85+'INGRESOS DIARIOS'!S56+'INGRESOS DIARIOS'!S27</f>
        <v>0</v>
      </c>
      <c r="F23" s="34"/>
      <c r="G23" s="20"/>
    </row>
    <row r="24" spans="2:16" ht="24.95" customHeight="1" x14ac:dyDescent="0.25">
      <c r="B24" s="91">
        <f>'MI LISTA DE PRECIOS'!B17</f>
        <v>0</v>
      </c>
      <c r="C24" s="50">
        <f t="shared" si="0"/>
        <v>0</v>
      </c>
      <c r="D24" s="53">
        <f>'INGRESOS DIARIOS'!R28+'INGRESOS DIARIOS'!R57+'INGRESOS DIARIOS'!R86+'INGRESOS DIARIOS'!R115+'INGRESOS DIARIOS'!R144</f>
        <v>0</v>
      </c>
      <c r="E24" s="29">
        <f>'INGRESOS DIARIOS'!S144+'INGRESOS DIARIOS'!S115+'INGRESOS DIARIOS'!S86+'INGRESOS DIARIOS'!S57+'INGRESOS DIARIOS'!S28</f>
        <v>0</v>
      </c>
      <c r="F24" s="34"/>
      <c r="G24" s="20"/>
    </row>
    <row r="25" spans="2:16" ht="24.95" customHeight="1" x14ac:dyDescent="0.25">
      <c r="B25" s="49">
        <f>'MI LISTA DE PRECIOS'!B18</f>
        <v>0</v>
      </c>
      <c r="C25" s="50">
        <f t="shared" si="0"/>
        <v>0</v>
      </c>
      <c r="D25" s="53">
        <f>'INGRESOS DIARIOS'!R29+'INGRESOS DIARIOS'!R58+'INGRESOS DIARIOS'!R87+'INGRESOS DIARIOS'!R116+'INGRESOS DIARIOS'!R145</f>
        <v>0</v>
      </c>
      <c r="E25" s="29">
        <f>'INGRESOS DIARIOS'!S145+'INGRESOS DIARIOS'!S116+'INGRESOS DIARIOS'!S87+'INGRESOS DIARIOS'!S58+'INGRESOS DIARIOS'!S29</f>
        <v>0</v>
      </c>
      <c r="F25" s="34"/>
      <c r="G25" s="20"/>
    </row>
    <row r="26" spans="2:16" ht="24.95" customHeight="1" x14ac:dyDescent="0.25">
      <c r="B26" s="91">
        <f>'MI LISTA DE PRECIOS'!B19</f>
        <v>0</v>
      </c>
      <c r="C26" s="50">
        <f t="shared" si="0"/>
        <v>0</v>
      </c>
      <c r="D26" s="53">
        <f>'INGRESOS DIARIOS'!R30+'INGRESOS DIARIOS'!R59+'INGRESOS DIARIOS'!R88+'INGRESOS DIARIOS'!R117+'INGRESOS DIARIOS'!R146</f>
        <v>0</v>
      </c>
      <c r="E26" s="29">
        <f>'INGRESOS DIARIOS'!S146+'INGRESOS DIARIOS'!S117+'INGRESOS DIARIOS'!S88+'INGRESOS DIARIOS'!S59+'INGRESOS DIARIOS'!S30</f>
        <v>0</v>
      </c>
      <c r="F26" s="34"/>
      <c r="G26" s="20"/>
    </row>
    <row r="27" spans="2:16" ht="24.95" customHeight="1" x14ac:dyDescent="0.25">
      <c r="B27" s="49">
        <f>'MI LISTA DE PRECIOS'!B20</f>
        <v>0</v>
      </c>
      <c r="C27" s="50">
        <f>IFERROR(D27/E27,0)</f>
        <v>0</v>
      </c>
      <c r="D27" s="53">
        <f>'INGRESOS DIARIOS'!R31+'INGRESOS DIARIOS'!R60+'INGRESOS DIARIOS'!R89+'INGRESOS DIARIOS'!R118+'INGRESOS DIARIOS'!R147</f>
        <v>0</v>
      </c>
      <c r="E27" s="29">
        <f>'INGRESOS DIARIOS'!S147+'INGRESOS DIARIOS'!S118+'INGRESOS DIARIOS'!S89+'INGRESOS DIARIOS'!S60+'INGRESOS DIARIOS'!S31</f>
        <v>0</v>
      </c>
      <c r="F27" s="34"/>
      <c r="G27" s="20"/>
    </row>
    <row r="29" spans="2:16" x14ac:dyDescent="0.25">
      <c r="C29" s="5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2:16" x14ac:dyDescent="0.25">
      <c r="C30" s="5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</sheetData>
  <conditionalFormatting sqref="C13:C27">
    <cfRule type="cellIs" dxfId="4" priority="4" operator="lessThan">
      <formula>#REF!</formula>
    </cfRule>
    <cfRule type="cellIs" dxfId="3" priority="5" operator="greaterThan">
      <formula>#REF!</formula>
    </cfRule>
  </conditionalFormatting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A26151F-9447-4320-90E3-851FE70B1E38}">
            <xm:f>'MI NEGOCIO'!$K$9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lessThan" id="{6794D562-C2F3-4981-8ED5-61C1E68F2900}">
            <xm:f>'MI NEGOCIO'!$K$9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3" operator="greaterThan" id="{821F0C2D-A8E1-42B1-B52C-176DBE97AFDE}">
            <xm:f>'MI NEGOCIO'!$K$9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600-000000000000}">
          <x14:formula1>
            <xm:f>AUX!$G$2:$G$19</xm:f>
          </x14:formula1>
          <xm:sqref>B2</xm:sqref>
        </x14:dataValidation>
        <x14:dataValidation type="list" allowBlank="1" showInputMessage="1" showErrorMessage="1" xr:uid="{00000000-0002-0000-0600-000001000000}">
          <x14:formula1>
            <xm:f>AUX!$F$2:$F$13</xm:f>
          </x14:formula1>
          <xm:sqref>B1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9"/>
  <sheetViews>
    <sheetView workbookViewId="0">
      <selection activeCell="H2" sqref="H2:H13"/>
    </sheetView>
  </sheetViews>
  <sheetFormatPr baseColWidth="10" defaultRowHeight="15" x14ac:dyDescent="0.25"/>
  <sheetData>
    <row r="1" spans="1:12" x14ac:dyDescent="0.25">
      <c r="A1" t="s">
        <v>77</v>
      </c>
    </row>
    <row r="2" spans="1:12" x14ac:dyDescent="0.25">
      <c r="B2">
        <v>1</v>
      </c>
      <c r="C2" t="s">
        <v>23</v>
      </c>
      <c r="F2" t="s">
        <v>80</v>
      </c>
      <c r="G2">
        <v>2025</v>
      </c>
      <c r="H2">
        <v>1</v>
      </c>
    </row>
    <row r="3" spans="1:12" x14ac:dyDescent="0.25">
      <c r="B3">
        <v>2</v>
      </c>
      <c r="C3" t="s">
        <v>24</v>
      </c>
      <c r="F3" t="s">
        <v>81</v>
      </c>
      <c r="G3">
        <v>2026</v>
      </c>
      <c r="H3">
        <v>2</v>
      </c>
      <c r="K3" s="21">
        <v>45658</v>
      </c>
      <c r="L3">
        <f>WEEKDAY(K3)</f>
        <v>4</v>
      </c>
    </row>
    <row r="4" spans="1:12" x14ac:dyDescent="0.25">
      <c r="B4">
        <v>3</v>
      </c>
      <c r="C4" t="s">
        <v>25</v>
      </c>
      <c r="F4" t="s">
        <v>82</v>
      </c>
      <c r="G4">
        <v>2027</v>
      </c>
      <c r="H4">
        <v>3</v>
      </c>
    </row>
    <row r="5" spans="1:12" x14ac:dyDescent="0.25">
      <c r="B5">
        <v>4</v>
      </c>
      <c r="C5" t="s">
        <v>26</v>
      </c>
      <c r="F5" t="s">
        <v>83</v>
      </c>
      <c r="G5">
        <v>2028</v>
      </c>
      <c r="H5">
        <v>4</v>
      </c>
    </row>
    <row r="6" spans="1:12" x14ac:dyDescent="0.25">
      <c r="B6">
        <v>5</v>
      </c>
      <c r="C6" t="s">
        <v>27</v>
      </c>
      <c r="F6" t="s">
        <v>84</v>
      </c>
      <c r="G6">
        <v>2029</v>
      </c>
      <c r="H6">
        <v>5</v>
      </c>
    </row>
    <row r="7" spans="1:12" x14ac:dyDescent="0.25">
      <c r="B7">
        <v>6</v>
      </c>
      <c r="C7" t="s">
        <v>28</v>
      </c>
      <c r="F7" t="s">
        <v>85</v>
      </c>
      <c r="G7">
        <v>2030</v>
      </c>
      <c r="H7">
        <v>6</v>
      </c>
    </row>
    <row r="8" spans="1:12" x14ac:dyDescent="0.25">
      <c r="B8">
        <v>7</v>
      </c>
      <c r="C8" t="s">
        <v>78</v>
      </c>
      <c r="F8" t="s">
        <v>86</v>
      </c>
      <c r="G8">
        <v>2031</v>
      </c>
      <c r="H8">
        <v>7</v>
      </c>
    </row>
    <row r="9" spans="1:12" x14ac:dyDescent="0.25">
      <c r="F9" t="s">
        <v>87</v>
      </c>
      <c r="G9">
        <v>2032</v>
      </c>
      <c r="H9">
        <v>8</v>
      </c>
    </row>
    <row r="10" spans="1:12" x14ac:dyDescent="0.25">
      <c r="F10" t="s">
        <v>88</v>
      </c>
      <c r="G10">
        <v>2033</v>
      </c>
      <c r="H10">
        <v>9</v>
      </c>
    </row>
    <row r="11" spans="1:12" x14ac:dyDescent="0.25">
      <c r="F11" t="s">
        <v>89</v>
      </c>
      <c r="G11">
        <v>2034</v>
      </c>
      <c r="H11">
        <v>10</v>
      </c>
    </row>
    <row r="12" spans="1:12" x14ac:dyDescent="0.25">
      <c r="F12" t="s">
        <v>90</v>
      </c>
      <c r="G12">
        <v>2035</v>
      </c>
      <c r="H12">
        <v>11</v>
      </c>
    </row>
    <row r="13" spans="1:12" x14ac:dyDescent="0.25">
      <c r="F13" t="s">
        <v>91</v>
      </c>
      <c r="G13">
        <v>2036</v>
      </c>
      <c r="H13">
        <v>12</v>
      </c>
    </row>
    <row r="14" spans="1:12" x14ac:dyDescent="0.25">
      <c r="G14">
        <v>2037</v>
      </c>
    </row>
    <row r="15" spans="1:12" x14ac:dyDescent="0.25">
      <c r="G15">
        <v>2038</v>
      </c>
    </row>
    <row r="16" spans="1:12" x14ac:dyDescent="0.25">
      <c r="G16">
        <v>2039</v>
      </c>
    </row>
    <row r="17" spans="7:7" x14ac:dyDescent="0.25">
      <c r="G17">
        <v>2040</v>
      </c>
    </row>
    <row r="18" spans="7:7" x14ac:dyDescent="0.25">
      <c r="G18">
        <v>2041</v>
      </c>
    </row>
    <row r="19" spans="7:7" x14ac:dyDescent="0.25">
      <c r="G19">
        <v>2042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workbookViewId="0">
      <selection activeCell="G5" sqref="G5"/>
    </sheetView>
  </sheetViews>
  <sheetFormatPr baseColWidth="10" defaultRowHeight="15" x14ac:dyDescent="0.25"/>
  <cols>
    <col min="1" max="1" width="16.85546875" bestFit="1" customWidth="1"/>
    <col min="2" max="2" width="33.42578125" customWidth="1"/>
    <col min="3" max="3" width="20.42578125" bestFit="1" customWidth="1"/>
    <col min="4" max="4" width="16.5703125" bestFit="1" customWidth="1"/>
    <col min="5" max="5" width="22.7109375" bestFit="1" customWidth="1"/>
    <col min="6" max="6" width="10.140625" customWidth="1"/>
    <col min="7" max="7" width="17.28515625" bestFit="1" customWidth="1"/>
    <col min="8" max="8" width="19.42578125" bestFit="1" customWidth="1"/>
    <col min="9" max="9" width="11.28515625" bestFit="1" customWidth="1"/>
    <col min="10" max="10" width="12.5703125" bestFit="1" customWidth="1"/>
  </cols>
  <sheetData>
    <row r="1" spans="1:10" ht="30" customHeight="1" x14ac:dyDescent="0.25">
      <c r="A1" s="39" t="s">
        <v>138</v>
      </c>
      <c r="B1" s="39" t="s">
        <v>131</v>
      </c>
      <c r="C1" s="68" t="s">
        <v>121</v>
      </c>
      <c r="D1" s="39" t="s">
        <v>132</v>
      </c>
      <c r="E1" s="68" t="s">
        <v>133</v>
      </c>
      <c r="F1" s="39" t="s">
        <v>134</v>
      </c>
      <c r="G1" s="39" t="s">
        <v>135</v>
      </c>
      <c r="H1" s="39" t="s">
        <v>136</v>
      </c>
      <c r="I1" s="39" t="s">
        <v>137</v>
      </c>
      <c r="J1" s="39" t="s">
        <v>127</v>
      </c>
    </row>
    <row r="2" spans="1:10" ht="24.95" customHeight="1" x14ac:dyDescent="0.25">
      <c r="A2" s="168"/>
      <c r="B2" s="168"/>
      <c r="C2" s="110">
        <v>0</v>
      </c>
      <c r="D2" s="111">
        <v>0</v>
      </c>
      <c r="E2" s="13">
        <f>C2-(C2*D2)</f>
        <v>0</v>
      </c>
      <c r="F2" s="112">
        <v>0</v>
      </c>
      <c r="G2" s="13">
        <f>F2/1.21</f>
        <v>0</v>
      </c>
      <c r="H2" s="13">
        <f>G2*0.21</f>
        <v>0</v>
      </c>
      <c r="I2" s="112">
        <f>G2-E2</f>
        <v>0</v>
      </c>
      <c r="J2" s="113">
        <f>IFERROR(I2/G2,0)</f>
        <v>0</v>
      </c>
    </row>
    <row r="3" spans="1:10" ht="24.95" customHeight="1" x14ac:dyDescent="0.25">
      <c r="A3" s="170"/>
      <c r="B3" s="170"/>
      <c r="C3" s="110">
        <v>0</v>
      </c>
      <c r="D3" s="111">
        <v>0</v>
      </c>
      <c r="E3" s="13">
        <f t="shared" ref="E3:E14" si="0">C3-(C3*D3)</f>
        <v>0</v>
      </c>
      <c r="F3" s="112">
        <v>0</v>
      </c>
      <c r="G3" s="13">
        <f t="shared" ref="G3:G14" si="1">F3/1.21</f>
        <v>0</v>
      </c>
      <c r="H3" s="13">
        <f t="shared" ref="H3:H14" si="2">G3*0.21</f>
        <v>0</v>
      </c>
      <c r="I3" s="112">
        <f t="shared" ref="I3:I14" si="3">G3-E3</f>
        <v>0</v>
      </c>
      <c r="J3" s="113">
        <f t="shared" ref="J3:J14" si="4">IFERROR(I3/G3,0)</f>
        <v>0</v>
      </c>
    </row>
    <row r="4" spans="1:10" ht="24.95" customHeight="1" x14ac:dyDescent="0.25">
      <c r="A4" s="168"/>
      <c r="B4" s="168"/>
      <c r="C4" s="110">
        <v>0</v>
      </c>
      <c r="D4" s="111">
        <v>0</v>
      </c>
      <c r="E4" s="13">
        <f t="shared" si="0"/>
        <v>0</v>
      </c>
      <c r="F4" s="112">
        <v>0</v>
      </c>
      <c r="G4" s="13">
        <f t="shared" si="1"/>
        <v>0</v>
      </c>
      <c r="H4" s="13">
        <f t="shared" si="2"/>
        <v>0</v>
      </c>
      <c r="I4" s="112">
        <f t="shared" si="3"/>
        <v>0</v>
      </c>
      <c r="J4" s="113">
        <f t="shared" si="4"/>
        <v>0</v>
      </c>
    </row>
    <row r="5" spans="1:10" ht="24.95" customHeight="1" x14ac:dyDescent="0.25">
      <c r="A5" s="170"/>
      <c r="B5" s="170"/>
      <c r="C5" s="110">
        <v>0</v>
      </c>
      <c r="D5" s="111">
        <v>0</v>
      </c>
      <c r="E5" s="13">
        <f t="shared" si="0"/>
        <v>0</v>
      </c>
      <c r="F5" s="112">
        <v>0</v>
      </c>
      <c r="G5" s="13">
        <f t="shared" si="1"/>
        <v>0</v>
      </c>
      <c r="H5" s="13">
        <f t="shared" si="2"/>
        <v>0</v>
      </c>
      <c r="I5" s="112">
        <f t="shared" si="3"/>
        <v>0</v>
      </c>
      <c r="J5" s="113">
        <f t="shared" si="4"/>
        <v>0</v>
      </c>
    </row>
    <row r="6" spans="1:10" ht="24.95" customHeight="1" x14ac:dyDescent="0.25">
      <c r="A6" s="168"/>
      <c r="B6" s="168"/>
      <c r="C6" s="110">
        <v>0</v>
      </c>
      <c r="D6" s="111">
        <v>0</v>
      </c>
      <c r="E6" s="13">
        <f t="shared" si="0"/>
        <v>0</v>
      </c>
      <c r="F6" s="112">
        <v>0</v>
      </c>
      <c r="G6" s="13">
        <f t="shared" si="1"/>
        <v>0</v>
      </c>
      <c r="H6" s="13">
        <f t="shared" si="2"/>
        <v>0</v>
      </c>
      <c r="I6" s="112">
        <f t="shared" si="3"/>
        <v>0</v>
      </c>
      <c r="J6" s="113">
        <f t="shared" si="4"/>
        <v>0</v>
      </c>
    </row>
    <row r="7" spans="1:10" ht="24.95" customHeight="1" x14ac:dyDescent="0.25">
      <c r="A7" s="170"/>
      <c r="B7" s="170"/>
      <c r="C7" s="110">
        <v>0</v>
      </c>
      <c r="D7" s="111">
        <v>0</v>
      </c>
      <c r="E7" s="13">
        <f t="shared" si="0"/>
        <v>0</v>
      </c>
      <c r="F7" s="112">
        <v>0</v>
      </c>
      <c r="G7" s="13">
        <f t="shared" si="1"/>
        <v>0</v>
      </c>
      <c r="H7" s="13">
        <f t="shared" si="2"/>
        <v>0</v>
      </c>
      <c r="I7" s="112">
        <f t="shared" si="3"/>
        <v>0</v>
      </c>
      <c r="J7" s="113">
        <f t="shared" si="4"/>
        <v>0</v>
      </c>
    </row>
    <row r="8" spans="1:10" ht="24.95" customHeight="1" x14ac:dyDescent="0.25">
      <c r="A8" s="168"/>
      <c r="B8" s="168"/>
      <c r="C8" s="110">
        <v>0</v>
      </c>
      <c r="D8" s="111">
        <v>0</v>
      </c>
      <c r="E8" s="13">
        <f t="shared" si="0"/>
        <v>0</v>
      </c>
      <c r="F8" s="112">
        <v>0</v>
      </c>
      <c r="G8" s="13">
        <f t="shared" si="1"/>
        <v>0</v>
      </c>
      <c r="H8" s="13">
        <f t="shared" si="2"/>
        <v>0</v>
      </c>
      <c r="I8" s="112">
        <f t="shared" si="3"/>
        <v>0</v>
      </c>
      <c r="J8" s="113">
        <f t="shared" si="4"/>
        <v>0</v>
      </c>
    </row>
    <row r="9" spans="1:10" ht="24.95" customHeight="1" x14ac:dyDescent="0.25">
      <c r="A9" s="170"/>
      <c r="B9" s="170"/>
      <c r="C9" s="110">
        <v>0</v>
      </c>
      <c r="D9" s="111">
        <v>0</v>
      </c>
      <c r="E9" s="13">
        <f t="shared" si="0"/>
        <v>0</v>
      </c>
      <c r="F9" s="112">
        <v>0</v>
      </c>
      <c r="G9" s="13">
        <f t="shared" si="1"/>
        <v>0</v>
      </c>
      <c r="H9" s="13">
        <f t="shared" si="2"/>
        <v>0</v>
      </c>
      <c r="I9" s="112">
        <f t="shared" si="3"/>
        <v>0</v>
      </c>
      <c r="J9" s="113">
        <f t="shared" si="4"/>
        <v>0</v>
      </c>
    </row>
    <row r="10" spans="1:10" ht="24.95" customHeight="1" x14ac:dyDescent="0.25">
      <c r="A10" s="168"/>
      <c r="B10" s="168"/>
      <c r="C10" s="110">
        <v>0</v>
      </c>
      <c r="D10" s="111">
        <v>0</v>
      </c>
      <c r="E10" s="13">
        <f t="shared" si="0"/>
        <v>0</v>
      </c>
      <c r="F10" s="112">
        <v>0</v>
      </c>
      <c r="G10" s="13">
        <f t="shared" si="1"/>
        <v>0</v>
      </c>
      <c r="H10" s="13">
        <f t="shared" si="2"/>
        <v>0</v>
      </c>
      <c r="I10" s="112">
        <f t="shared" si="3"/>
        <v>0</v>
      </c>
      <c r="J10" s="113">
        <f t="shared" si="4"/>
        <v>0</v>
      </c>
    </row>
    <row r="11" spans="1:10" ht="24.95" customHeight="1" x14ac:dyDescent="0.25">
      <c r="A11" s="170"/>
      <c r="B11" s="170"/>
      <c r="C11" s="110">
        <v>0</v>
      </c>
      <c r="D11" s="111">
        <v>0</v>
      </c>
      <c r="E11" s="13">
        <f t="shared" si="0"/>
        <v>0</v>
      </c>
      <c r="F11" s="112">
        <v>0</v>
      </c>
      <c r="G11" s="13">
        <f t="shared" si="1"/>
        <v>0</v>
      </c>
      <c r="H11" s="13">
        <f t="shared" si="2"/>
        <v>0</v>
      </c>
      <c r="I11" s="112">
        <f t="shared" si="3"/>
        <v>0</v>
      </c>
      <c r="J11" s="113">
        <f t="shared" si="4"/>
        <v>0</v>
      </c>
    </row>
    <row r="12" spans="1:10" ht="24.95" customHeight="1" x14ac:dyDescent="0.25">
      <c r="A12" s="168"/>
      <c r="B12" s="168"/>
      <c r="C12" s="110">
        <v>0</v>
      </c>
      <c r="D12" s="111">
        <v>0</v>
      </c>
      <c r="E12" s="13">
        <f t="shared" si="0"/>
        <v>0</v>
      </c>
      <c r="F12" s="112">
        <v>0</v>
      </c>
      <c r="G12" s="13">
        <f t="shared" si="1"/>
        <v>0</v>
      </c>
      <c r="H12" s="13">
        <f t="shared" si="2"/>
        <v>0</v>
      </c>
      <c r="I12" s="112">
        <f t="shared" si="3"/>
        <v>0</v>
      </c>
      <c r="J12" s="113">
        <f t="shared" si="4"/>
        <v>0</v>
      </c>
    </row>
    <row r="13" spans="1:10" ht="24.95" customHeight="1" x14ac:dyDescent="0.25">
      <c r="A13" s="170"/>
      <c r="B13" s="170"/>
      <c r="C13" s="110">
        <v>0</v>
      </c>
      <c r="D13" s="111">
        <v>0</v>
      </c>
      <c r="E13" s="13">
        <f t="shared" si="0"/>
        <v>0</v>
      </c>
      <c r="F13" s="112">
        <v>0</v>
      </c>
      <c r="G13" s="13">
        <f t="shared" si="1"/>
        <v>0</v>
      </c>
      <c r="H13" s="13">
        <f t="shared" si="2"/>
        <v>0</v>
      </c>
      <c r="I13" s="112">
        <f t="shared" si="3"/>
        <v>0</v>
      </c>
      <c r="J13" s="113">
        <f t="shared" si="4"/>
        <v>0</v>
      </c>
    </row>
    <row r="14" spans="1:10" ht="24.95" customHeight="1" x14ac:dyDescent="0.25">
      <c r="A14" s="168"/>
      <c r="B14" s="168"/>
      <c r="C14" s="110">
        <v>0</v>
      </c>
      <c r="D14" s="111">
        <v>0</v>
      </c>
      <c r="E14" s="13">
        <f t="shared" si="0"/>
        <v>0</v>
      </c>
      <c r="F14" s="112">
        <v>0</v>
      </c>
      <c r="G14" s="13">
        <f t="shared" si="1"/>
        <v>0</v>
      </c>
      <c r="H14" s="13">
        <f t="shared" si="2"/>
        <v>0</v>
      </c>
      <c r="I14" s="112">
        <f t="shared" si="3"/>
        <v>0</v>
      </c>
      <c r="J14" s="113">
        <f t="shared" si="4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MI UBICACIÓN</vt:lpstr>
      <vt:lpstr>MI NEGOCIO</vt:lpstr>
      <vt:lpstr>ING Y GTOS MENSUALES (2)</vt:lpstr>
      <vt:lpstr>MI LISTA DE PRECIOS</vt:lpstr>
      <vt:lpstr>ANÁLISIS € MENSUAL</vt:lpstr>
      <vt:lpstr>INGRESOS DIARIOS</vt:lpstr>
      <vt:lpstr>BALANCE MENSUAL</vt:lpstr>
      <vt:lpstr>AUX</vt:lpstr>
      <vt:lpstr>MIS PRECIOS DE VTA. PDTO.</vt:lpstr>
      <vt:lpstr>COSTE PDTO.  TTO.</vt:lpstr>
      <vt:lpstr>NO TOCAR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2025-06-03T20:37:18Z</dcterms:modified>
</cp:coreProperties>
</file>